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официально " sheetId="1" r:id="rId1"/>
  </sheets>
  <definedNames>
    <definedName name="_xlnm.Print_Area" localSheetId="0">'официально '!$A$1:$J$158</definedName>
  </definedNames>
  <calcPr fullCalcOnLoad="1"/>
</workbook>
</file>

<file path=xl/sharedStrings.xml><?xml version="1.0" encoding="utf-8"?>
<sst xmlns="http://schemas.openxmlformats.org/spreadsheetml/2006/main" count="741" uniqueCount="196">
  <si>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</si>
  <si>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</si>
  <si>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</si>
  <si>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</si>
  <si>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</si>
  <si>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</si>
  <si>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</si>
  <si>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Дорожное хозяйство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</si>
  <si>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</si>
  <si>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</si>
  <si>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</si>
  <si>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</si>
  <si>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</si>
  <si>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</si>
  <si>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</si>
  <si>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</si>
  <si>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</si>
  <si>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</si>
  <si>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</si>
  <si>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</si>
  <si>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</si>
  <si>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</si>
  <si>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</si>
  <si>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</si>
  <si>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</si>
  <si>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</si>
  <si>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</si>
  <si>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</si>
  <si>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</si>
  <si>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</si>
  <si>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</si>
  <si>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</si>
  <si>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</si>
  <si>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Государственная поддержка в сфере культуры, кинематографии и средств массовой информации</t>
  </si>
  <si>
    <t>Здравоохранение и спорт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</si>
  <si>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</si>
  <si>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</si>
  <si>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</si>
  <si>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</si>
  <si>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</si>
  <si>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</si>
  <si>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</si>
  <si>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</si>
  <si>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Мероприятия в сфере культуры, кинематографии и средств массовой информации</t>
  </si>
  <si>
    <t>4500000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</si>
  <si>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</si>
  <si>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</si>
  <si>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</si>
  <si>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</si>
  <si>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</si>
  <si>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</si>
  <si>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 xml:space="preserve">Фунционирование высшего должностного лица субъекта Российской Федерации и органа местного самоуправления  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</si>
  <si>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</si>
  <si>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</si>
  <si>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</si>
  <si>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</si>
  <si>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</si>
  <si>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</si>
  <si>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1040000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</si>
  <si>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</si>
  <si>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</si>
  <si>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</si>
  <si>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</si>
  <si>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</si>
  <si>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</si>
  <si>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</si>
  <si>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</si>
  <si>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</si>
  <si>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</si>
  <si>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</si>
  <si>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</si>
  <si>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</si>
  <si>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</si>
  <si>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</si>
  <si>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</si>
  <si>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</si>
  <si>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</si>
  <si>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</si>
  <si>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</si>
  <si>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</si>
  <si>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</si>
  <si>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</si>
  <si>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</si>
  <si>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</si>
  <si>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</si>
  <si>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</si>
  <si>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</si>
  <si>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</si>
  <si>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</si>
  <si>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Федеральная программа "Жилище" на 2002-2010 годы (второй этап)</t>
  </si>
  <si>
    <t>1040400</t>
  </si>
  <si>
    <t>Бюджетные инвестиции</t>
  </si>
  <si>
    <t>003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</si>
  <si>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</si>
  <si>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</si>
  <si>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</si>
  <si>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</si>
  <si>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</si>
  <si>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</si>
  <si>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</si>
  <si>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</si>
  <si>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</si>
  <si>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</si>
  <si>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</si>
  <si>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4508500</t>
  </si>
  <si>
    <t>Физическая культура и спорт</t>
  </si>
  <si>
    <t>4829900</t>
  </si>
  <si>
    <t>5129700</t>
  </si>
  <si>
    <t>Мероприятия в области здравоохранения, спорта и физической культуры, туризма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</si>
  <si>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</si>
  <si>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</si>
  <si>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</si>
  <si>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</si>
  <si>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</si>
  <si>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</si>
  <si>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</si>
  <si>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</si>
  <si>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</si>
  <si>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</si>
  <si>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</si>
  <si>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</si>
  <si>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</si>
  <si>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</si>
  <si>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</si>
  <si>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</si>
  <si>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</si>
  <si>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</si>
  <si>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</si>
  <si>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</si>
  <si>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</si>
  <si>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</si>
  <si>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</si>
  <si>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</si>
  <si>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</si>
  <si>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</si>
  <si>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</si>
  <si>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</si>
  <si>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по разделам, подразделам, целевым статьям и видам расходов бюджетов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</si>
  <si>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</si>
  <si>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</si>
  <si>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</si>
  <si>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</si>
  <si>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</si>
  <si>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</si>
  <si>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</si>
  <si>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</si>
  <si>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</si>
  <si>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</si>
  <si>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</si>
  <si>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</si>
  <si>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</si>
  <si>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</si>
  <si>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</si>
  <si>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</si>
  <si>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</si>
  <si>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</si>
  <si>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</si>
  <si>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</si>
  <si>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</si>
  <si>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1040200</t>
  </si>
  <si>
    <t>"Обеспечение жильем молодых семей городского поселения Сергиев Посад на 2009-2012 годы"</t>
  </si>
  <si>
    <t xml:space="preserve">Целевые программы муниципальных образований </t>
  </si>
  <si>
    <t>7950100</t>
  </si>
  <si>
    <t>7950200</t>
  </si>
  <si>
    <t>7950300</t>
  </si>
  <si>
    <t>7950400</t>
  </si>
  <si>
    <t>7950500</t>
  </si>
  <si>
    <t>7950600</t>
  </si>
  <si>
    <t>7950700</t>
  </si>
  <si>
    <t>"Создание товариществ собственников жилья в городском поселении Сергиев Посад в 2010 году"</t>
  </si>
  <si>
    <t>"Устройство внутридворовых детских площадок в городском поселении Сергиев Посад в 2010 году"</t>
  </si>
  <si>
    <t>"Устройство внутридворовых спортивных комплексных площадок в городском поселении Сергиев Посад в 2010 году"</t>
  </si>
  <si>
    <t>"Развитие библиотечного дела в городском поселении Сергиев Посад на 2009-2012 годы"</t>
  </si>
  <si>
    <t>"Переселение граждан из ветхого жилищного фонда  в городском поселении Сергиев Посад Сергиево-Посадского муниципального района Московской области на 2009-2012 годы"</t>
  </si>
  <si>
    <t>"Капитальный ремонт муниципального жилищного фонда на территории городского поселения Сергиев Посад в 2010 году"</t>
  </si>
  <si>
    <t>"Капитальный ремонт объектов теплоснабжения, водоснабжения и водоотведения на территории городского поселения Сергиев Посад в 2010 году"</t>
  </si>
  <si>
    <t xml:space="preserve"> "Устройство контейнерных площадок для сбора ТБО и КГМ на террирории городского поселения Сергиев Посад в 2010 году"</t>
  </si>
  <si>
    <t>4578500</t>
  </si>
  <si>
    <t>2479900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</si>
  <si>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</si>
  <si>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</si>
  <si>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</si>
  <si>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</si>
  <si>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Подпрограмм "Обеспечение жильем молодых семей" долгосрочной целевой программы Московской области "Жилище" на 2009-2012 годы</t>
  </si>
  <si>
    <t>5221504</t>
  </si>
  <si>
    <t>Комплектование книжных фондов библиотек муниципальных образований</t>
  </si>
  <si>
    <t>4500603</t>
  </si>
  <si>
    <t>Социальное выплаты</t>
  </si>
  <si>
    <t>Приложение №2</t>
  </si>
  <si>
    <t>% исполнения</t>
  </si>
  <si>
    <t>от ______________ № ____________</t>
  </si>
  <si>
    <t xml:space="preserve">Расходы бюджета городского поселения Сергиев Посад за 2010 год  </t>
  </si>
  <si>
    <t>План    (тыс.руб.)</t>
  </si>
  <si>
    <t>Факт     (тыс.руб.)</t>
  </si>
  <si>
    <t xml:space="preserve">к Решению Совета депутатов </t>
  </si>
  <si>
    <t>городского поселения Сергиев Посад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</si>
</sst>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8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color indexed="8"/>
      <name val="Arial"/>
      <family val="0"/>
    </font>
    <font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Protection="0">
      <alignment/>
    </xf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7" fillId="0" borderId="10" xfId="53" applyNumberFormat="1" applyFont="1" applyFill="1" applyBorder="1">
      <alignment/>
    </xf>
    <xf numFmtId="164" fontId="4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49" fontId="0" fillId="0" borderId="15" xfId="0" applyNumberFormat="1" applyFill="1" applyBorder="1" applyAlignment="1">
      <alignment horizontal="left" wrapText="1"/>
    </xf>
    <xf numFmtId="49" fontId="0" fillId="0" borderId="16" xfId="0" applyNumberFormat="1" applyFill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left" wrapText="1"/>
    </xf>
    <xf numFmtId="49" fontId="0" fillId="0" borderId="15" xfId="0" applyNumberFormat="1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4" fillId="0" borderId="0" xfId="0" applyNumberFormat="1" applyFont="1" applyAlignment="1">
      <alignment wrapText="1"/>
    </xf>
    <xf numFmtId="49" fontId="0" fillId="0" borderId="14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49" fontId="0" fillId="0" borderId="16" xfId="0" applyNumberForma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0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6"/>
  <sheetViews>
    <sheetView tabSelected="1" workbookViewId="0" topLeftCell="A1">
      <selection activeCell="A1" sqref="A1:K158"/>
    </sheetView>
  </sheetViews>
  <sheetFormatPr defaultColWidth="9.00390625" defaultRowHeight="12.75"/>
  <cols>
    <col min="3" max="3" width="34.375" style="0" customWidth="1"/>
    <col min="7" max="7" width="7.625" style="0" customWidth="1"/>
    <col min="8" max="8" width="14.125" style="7" customWidth="1"/>
    <col min="9" max="9" width="16.00390625" style="0" customWidth="1"/>
    <col min="10" max="10" width="13.00390625" style="0" customWidth="1"/>
  </cols>
  <sheetData>
    <row r="1" spans="1:10" ht="12.75">
      <c r="A1" s="11"/>
      <c r="B1" s="11"/>
      <c r="C1" s="11"/>
      <c r="D1" s="31"/>
      <c r="E1" s="31"/>
      <c r="F1" s="31"/>
      <c r="G1" s="31"/>
      <c r="H1" s="31"/>
      <c r="I1" s="31"/>
      <c r="J1" s="31"/>
    </row>
    <row r="2" spans="1:11" ht="12.75">
      <c r="A2" s="11"/>
      <c r="B2" s="11"/>
      <c r="C2" s="11"/>
      <c r="H2" s="35" t="s">
        <v>188</v>
      </c>
      <c r="I2" s="35"/>
      <c r="J2" s="35"/>
      <c r="K2" s="35"/>
    </row>
    <row r="3" spans="1:11" ht="12.75">
      <c r="A3" s="11"/>
      <c r="B3" s="11"/>
      <c r="C3" s="11"/>
      <c r="H3" s="30" t="s">
        <v>194</v>
      </c>
      <c r="I3" s="30"/>
      <c r="J3" s="30"/>
      <c r="K3" s="30"/>
    </row>
    <row r="4" spans="1:11" ht="12.75">
      <c r="A4" s="11"/>
      <c r="B4" s="11"/>
      <c r="C4" s="11"/>
      <c r="H4" s="30" t="s">
        <v>195</v>
      </c>
      <c r="I4" s="30"/>
      <c r="J4" s="30"/>
      <c r="K4" s="30"/>
    </row>
    <row r="5" spans="1:11" ht="12.75">
      <c r="A5" s="11"/>
      <c r="B5" s="11"/>
      <c r="C5" s="11"/>
      <c r="H5" s="36" t="s">
        <v>190</v>
      </c>
      <c r="I5" s="35"/>
      <c r="J5" s="35"/>
      <c r="K5" s="35"/>
    </row>
    <row r="6" spans="4:10" ht="12.75">
      <c r="D6" s="27"/>
      <c r="E6" s="27"/>
      <c r="F6" s="27"/>
      <c r="G6" s="27"/>
      <c r="H6" s="28"/>
      <c r="I6" s="28"/>
      <c r="J6" s="28"/>
    </row>
    <row r="7" spans="1:7" ht="12.75" customHeight="1">
      <c r="A7" s="65" t="s">
        <v>191</v>
      </c>
      <c r="B7" s="65"/>
      <c r="C7" s="65"/>
      <c r="D7" s="65"/>
      <c r="E7" s="65"/>
      <c r="F7" s="65"/>
      <c r="G7" s="65"/>
    </row>
    <row r="8" spans="1:7" ht="12.75" customHeight="1">
      <c r="A8" s="65" t="s">
        <v>137</v>
      </c>
      <c r="B8" s="65"/>
      <c r="C8" s="65"/>
      <c r="D8" s="65"/>
      <c r="E8" s="65"/>
      <c r="F8" s="65"/>
      <c r="G8" s="65"/>
    </row>
    <row r="9" ht="12.75">
      <c r="H9" s="23"/>
    </row>
    <row r="10" spans="1:11" ht="48.75" customHeight="1">
      <c r="A10" s="56" t="s">
        <v>120</v>
      </c>
      <c r="B10" s="57"/>
      <c r="C10" s="58"/>
      <c r="D10" s="5" t="s">
        <v>116</v>
      </c>
      <c r="E10" s="1" t="s">
        <v>117</v>
      </c>
      <c r="F10" s="1" t="s">
        <v>118</v>
      </c>
      <c r="G10" s="1" t="s">
        <v>119</v>
      </c>
      <c r="H10" s="32" t="s">
        <v>192</v>
      </c>
      <c r="I10" s="33" t="s">
        <v>193</v>
      </c>
      <c r="J10" s="33" t="s">
        <v>189</v>
      </c>
      <c r="K10" s="12"/>
    </row>
    <row r="11" spans="1:11" ht="18.75" customHeight="1">
      <c r="A11" s="56" t="s">
        <v>42</v>
      </c>
      <c r="B11" s="57"/>
      <c r="C11" s="58"/>
      <c r="D11" s="5" t="s">
        <v>122</v>
      </c>
      <c r="E11" s="5" t="s">
        <v>121</v>
      </c>
      <c r="F11" s="5" t="s">
        <v>11</v>
      </c>
      <c r="G11" s="5" t="s">
        <v>0</v>
      </c>
      <c r="H11" s="16">
        <f>H12+H16+H24+H31+H32+H36+H40</f>
        <v>106758.49999999999</v>
      </c>
      <c r="I11" s="16">
        <f>I12+I16+I24+I31+I32+I36+I40</f>
        <v>86308.50000000001</v>
      </c>
      <c r="J11" s="14">
        <f>I11*100/H11</f>
        <v>80.84461658790637</v>
      </c>
      <c r="K11" s="12"/>
    </row>
    <row r="12" spans="1:11" ht="41.25" customHeight="1">
      <c r="A12" s="69" t="s">
        <v>51</v>
      </c>
      <c r="B12" s="70"/>
      <c r="C12" s="71"/>
      <c r="D12" s="2" t="s">
        <v>122</v>
      </c>
      <c r="E12" s="3" t="s">
        <v>123</v>
      </c>
      <c r="F12" s="2" t="s">
        <v>11</v>
      </c>
      <c r="G12" s="2" t="s">
        <v>0</v>
      </c>
      <c r="H12" s="13">
        <f aca="true" t="shared" si="0" ref="H12:I14">H13</f>
        <v>841.8</v>
      </c>
      <c r="I12" s="13">
        <f t="shared" si="0"/>
        <v>625.5</v>
      </c>
      <c r="J12" s="14">
        <f aca="true" t="shared" si="1" ref="J12:J75">I12*100/H12</f>
        <v>74.30506058446187</v>
      </c>
      <c r="K12" s="12"/>
    </row>
    <row r="13" spans="1:11" ht="41.25" customHeight="1">
      <c r="A13" s="59" t="s">
        <v>66</v>
      </c>
      <c r="B13" s="60"/>
      <c r="C13" s="61"/>
      <c r="D13" s="2" t="s">
        <v>122</v>
      </c>
      <c r="E13" s="3" t="s">
        <v>123</v>
      </c>
      <c r="F13" s="2" t="s">
        <v>67</v>
      </c>
      <c r="G13" s="2" t="s">
        <v>0</v>
      </c>
      <c r="H13" s="13">
        <f t="shared" si="0"/>
        <v>841.8</v>
      </c>
      <c r="I13" s="13">
        <f t="shared" si="0"/>
        <v>625.5</v>
      </c>
      <c r="J13" s="14">
        <f t="shared" si="1"/>
        <v>74.30506058446187</v>
      </c>
      <c r="K13" s="12"/>
    </row>
    <row r="14" spans="1:11" ht="18.75" customHeight="1">
      <c r="A14" s="59" t="s">
        <v>52</v>
      </c>
      <c r="B14" s="60"/>
      <c r="C14" s="61"/>
      <c r="D14" s="2" t="s">
        <v>122</v>
      </c>
      <c r="E14" s="3" t="s">
        <v>123</v>
      </c>
      <c r="F14" s="2" t="s">
        <v>70</v>
      </c>
      <c r="G14" s="2" t="s">
        <v>0</v>
      </c>
      <c r="H14" s="13">
        <f t="shared" si="0"/>
        <v>841.8</v>
      </c>
      <c r="I14" s="13">
        <f t="shared" si="0"/>
        <v>625.5</v>
      </c>
      <c r="J14" s="14">
        <f t="shared" si="1"/>
        <v>74.30506058446187</v>
      </c>
      <c r="K14" s="12"/>
    </row>
    <row r="15" spans="1:11" ht="18.75" customHeight="1">
      <c r="A15" s="59" t="s">
        <v>68</v>
      </c>
      <c r="B15" s="60"/>
      <c r="C15" s="61"/>
      <c r="D15" s="2" t="s">
        <v>122</v>
      </c>
      <c r="E15" s="3" t="s">
        <v>123</v>
      </c>
      <c r="F15" s="2" t="s">
        <v>70</v>
      </c>
      <c r="G15" s="2" t="s">
        <v>69</v>
      </c>
      <c r="H15" s="13">
        <v>841.8</v>
      </c>
      <c r="I15" s="14">
        <v>625.5</v>
      </c>
      <c r="J15" s="14">
        <f t="shared" si="1"/>
        <v>74.30506058446187</v>
      </c>
      <c r="K15" s="12"/>
    </row>
    <row r="16" spans="1:11" ht="41.25" customHeight="1">
      <c r="A16" s="69" t="s">
        <v>71</v>
      </c>
      <c r="B16" s="70"/>
      <c r="C16" s="71"/>
      <c r="D16" s="4" t="s">
        <v>122</v>
      </c>
      <c r="E16" s="3" t="s">
        <v>124</v>
      </c>
      <c r="F16" s="2" t="s">
        <v>11</v>
      </c>
      <c r="G16" s="2" t="s">
        <v>0</v>
      </c>
      <c r="H16" s="13">
        <f>H17</f>
        <v>17928.4</v>
      </c>
      <c r="I16" s="13">
        <f>I17</f>
        <v>17443.600000000002</v>
      </c>
      <c r="J16" s="14">
        <f t="shared" si="1"/>
        <v>97.29591039914327</v>
      </c>
      <c r="K16" s="12"/>
    </row>
    <row r="17" spans="1:11" ht="41.25" customHeight="1">
      <c r="A17" s="66" t="s">
        <v>66</v>
      </c>
      <c r="B17" s="67"/>
      <c r="C17" s="68"/>
      <c r="D17" s="4" t="s">
        <v>122</v>
      </c>
      <c r="E17" s="3" t="s">
        <v>124</v>
      </c>
      <c r="F17" s="3" t="s">
        <v>67</v>
      </c>
      <c r="G17" s="3" t="s">
        <v>0</v>
      </c>
      <c r="H17" s="13">
        <f>H18+H20+H22</f>
        <v>17928.4</v>
      </c>
      <c r="I17" s="13">
        <f>I18+I20+I22</f>
        <v>17443.600000000002</v>
      </c>
      <c r="J17" s="14">
        <f t="shared" si="1"/>
        <v>97.29591039914327</v>
      </c>
      <c r="K17" s="12"/>
    </row>
    <row r="18" spans="1:11" ht="18.75" customHeight="1">
      <c r="A18" s="77" t="s">
        <v>21</v>
      </c>
      <c r="B18" s="78"/>
      <c r="C18" s="79"/>
      <c r="D18" s="4" t="s">
        <v>122</v>
      </c>
      <c r="E18" s="3" t="s">
        <v>124</v>
      </c>
      <c r="F18" s="2" t="s">
        <v>72</v>
      </c>
      <c r="G18" s="2" t="s">
        <v>0</v>
      </c>
      <c r="H18" s="6">
        <f>H19</f>
        <v>16354.500000000002</v>
      </c>
      <c r="I18" s="6">
        <f>I19</f>
        <v>15935.7</v>
      </c>
      <c r="J18" s="14">
        <f t="shared" si="1"/>
        <v>97.43923690727321</v>
      </c>
      <c r="K18" s="12"/>
    </row>
    <row r="19" spans="1:11" ht="18.75" customHeight="1">
      <c r="A19" s="59" t="s">
        <v>68</v>
      </c>
      <c r="B19" s="60"/>
      <c r="C19" s="61"/>
      <c r="D19" s="4" t="s">
        <v>122</v>
      </c>
      <c r="E19" s="3" t="s">
        <v>124</v>
      </c>
      <c r="F19" s="2" t="s">
        <v>72</v>
      </c>
      <c r="G19" s="2" t="s">
        <v>69</v>
      </c>
      <c r="H19" s="6">
        <f>14473.5+2649.4-2568.4+1800</f>
        <v>16354.500000000002</v>
      </c>
      <c r="I19" s="14">
        <v>15935.7</v>
      </c>
      <c r="J19" s="14">
        <f t="shared" si="1"/>
        <v>97.43923690727321</v>
      </c>
      <c r="K19" s="12"/>
    </row>
    <row r="20" spans="1:11" ht="26.25" customHeight="1">
      <c r="A20" s="62" t="s">
        <v>138</v>
      </c>
      <c r="B20" s="38"/>
      <c r="C20" s="38"/>
      <c r="D20" s="4" t="s">
        <v>122</v>
      </c>
      <c r="E20" s="3" t="s">
        <v>124</v>
      </c>
      <c r="F20" s="3" t="s">
        <v>73</v>
      </c>
      <c r="G20" s="3" t="s">
        <v>0</v>
      </c>
      <c r="H20" s="14">
        <f>H21</f>
        <v>821.5</v>
      </c>
      <c r="I20" s="14">
        <f>I21</f>
        <v>755.5</v>
      </c>
      <c r="J20" s="14">
        <f t="shared" si="1"/>
        <v>91.96591600730372</v>
      </c>
      <c r="K20" s="12"/>
    </row>
    <row r="21" spans="1:11" ht="18.75" customHeight="1">
      <c r="A21" s="59" t="s">
        <v>68</v>
      </c>
      <c r="B21" s="60"/>
      <c r="C21" s="61"/>
      <c r="D21" s="4" t="s">
        <v>122</v>
      </c>
      <c r="E21" s="3" t="s">
        <v>124</v>
      </c>
      <c r="F21" s="3" t="s">
        <v>73</v>
      </c>
      <c r="G21" s="3" t="s">
        <v>69</v>
      </c>
      <c r="H21" s="14">
        <v>821.5</v>
      </c>
      <c r="I21" s="14">
        <v>755.5</v>
      </c>
      <c r="J21" s="14">
        <f t="shared" si="1"/>
        <v>91.96591600730372</v>
      </c>
      <c r="K21" s="12"/>
    </row>
    <row r="22" spans="1:11" ht="26.25" customHeight="1">
      <c r="A22" s="62" t="s">
        <v>74</v>
      </c>
      <c r="B22" s="38"/>
      <c r="C22" s="38"/>
      <c r="D22" s="4" t="s">
        <v>122</v>
      </c>
      <c r="E22" s="3" t="s">
        <v>124</v>
      </c>
      <c r="F22" s="3" t="s">
        <v>75</v>
      </c>
      <c r="G22" s="3" t="s">
        <v>0</v>
      </c>
      <c r="H22" s="14">
        <f>H23</f>
        <v>752.4</v>
      </c>
      <c r="I22" s="14">
        <f>I23</f>
        <v>752.4</v>
      </c>
      <c r="J22" s="14">
        <f t="shared" si="1"/>
        <v>100</v>
      </c>
      <c r="K22" s="12"/>
    </row>
    <row r="23" spans="1:11" ht="18.75" customHeight="1">
      <c r="A23" s="59" t="s">
        <v>68</v>
      </c>
      <c r="B23" s="60"/>
      <c r="C23" s="61"/>
      <c r="D23" s="4" t="s">
        <v>122</v>
      </c>
      <c r="E23" s="3" t="s">
        <v>124</v>
      </c>
      <c r="F23" s="3" t="s">
        <v>75</v>
      </c>
      <c r="G23" s="3" t="s">
        <v>69</v>
      </c>
      <c r="H23" s="14">
        <v>752.4</v>
      </c>
      <c r="I23" s="14">
        <v>752.4</v>
      </c>
      <c r="J23" s="14">
        <f t="shared" si="1"/>
        <v>100</v>
      </c>
      <c r="K23" s="12"/>
    </row>
    <row r="24" spans="1:11" ht="51" customHeight="1">
      <c r="A24" s="49" t="s">
        <v>12</v>
      </c>
      <c r="B24" s="49"/>
      <c r="C24" s="49"/>
      <c r="D24" s="4" t="s">
        <v>122</v>
      </c>
      <c r="E24" s="2" t="s">
        <v>125</v>
      </c>
      <c r="F24" s="2" t="s">
        <v>11</v>
      </c>
      <c r="G24" s="2" t="s">
        <v>0</v>
      </c>
      <c r="H24" s="6">
        <f aca="true" t="shared" si="2" ref="H24:I26">H25</f>
        <v>69988.29999999999</v>
      </c>
      <c r="I24" s="6">
        <f t="shared" si="2"/>
        <v>67371.1</v>
      </c>
      <c r="J24" s="14">
        <f t="shared" si="1"/>
        <v>96.26051782940866</v>
      </c>
      <c r="K24" s="12"/>
    </row>
    <row r="25" spans="1:11" ht="41.25" customHeight="1">
      <c r="A25" s="62" t="s">
        <v>66</v>
      </c>
      <c r="B25" s="62"/>
      <c r="C25" s="62"/>
      <c r="D25" s="4" t="s">
        <v>122</v>
      </c>
      <c r="E25" s="2" t="s">
        <v>125</v>
      </c>
      <c r="F25" s="2" t="s">
        <v>67</v>
      </c>
      <c r="G25" s="2" t="s">
        <v>0</v>
      </c>
      <c r="H25" s="6">
        <f t="shared" si="2"/>
        <v>69988.29999999999</v>
      </c>
      <c r="I25" s="6">
        <f t="shared" si="2"/>
        <v>67371.1</v>
      </c>
      <c r="J25" s="14">
        <f t="shared" si="1"/>
        <v>96.26051782940866</v>
      </c>
      <c r="K25" s="12"/>
    </row>
    <row r="26" spans="1:11" ht="18.75" customHeight="1">
      <c r="A26" s="62" t="s">
        <v>21</v>
      </c>
      <c r="B26" s="38"/>
      <c r="C26" s="38"/>
      <c r="D26" s="4" t="s">
        <v>122</v>
      </c>
      <c r="E26" s="2" t="s">
        <v>125</v>
      </c>
      <c r="F26" s="2" t="s">
        <v>72</v>
      </c>
      <c r="G26" s="2" t="s">
        <v>0</v>
      </c>
      <c r="H26" s="6">
        <f t="shared" si="2"/>
        <v>69988.29999999999</v>
      </c>
      <c r="I26" s="6">
        <f t="shared" si="2"/>
        <v>67371.1</v>
      </c>
      <c r="J26" s="14">
        <f t="shared" si="1"/>
        <v>96.26051782940866</v>
      </c>
      <c r="K26" s="12"/>
    </row>
    <row r="27" spans="1:11" ht="18.75" customHeight="1">
      <c r="A27" s="59" t="s">
        <v>68</v>
      </c>
      <c r="B27" s="60"/>
      <c r="C27" s="61"/>
      <c r="D27" s="4" t="s">
        <v>122</v>
      </c>
      <c r="E27" s="2" t="s">
        <v>125</v>
      </c>
      <c r="F27" s="2" t="s">
        <v>72</v>
      </c>
      <c r="G27" s="2" t="s">
        <v>69</v>
      </c>
      <c r="H27" s="6">
        <f>43231.4+1320+250+2638+7000+4000+4000+370+(1680+4000)-2500+398.9+(1500+2100)</f>
        <v>69988.29999999999</v>
      </c>
      <c r="I27" s="14">
        <v>67371.1</v>
      </c>
      <c r="J27" s="14">
        <f t="shared" si="1"/>
        <v>96.26051782940866</v>
      </c>
      <c r="K27" s="12"/>
    </row>
    <row r="28" spans="1:11" ht="41.25" customHeight="1" hidden="1">
      <c r="A28" s="49" t="s">
        <v>153</v>
      </c>
      <c r="B28" s="49"/>
      <c r="C28" s="49"/>
      <c r="D28" s="4" t="s">
        <v>122</v>
      </c>
      <c r="E28" s="2" t="s">
        <v>154</v>
      </c>
      <c r="F28" s="2" t="s">
        <v>11</v>
      </c>
      <c r="G28" s="2" t="s">
        <v>0</v>
      </c>
      <c r="H28" s="6">
        <f>H29</f>
        <v>0</v>
      </c>
      <c r="I28" s="14"/>
      <c r="J28" s="14" t="e">
        <f t="shared" si="1"/>
        <v>#DIV/0!</v>
      </c>
      <c r="K28" s="12"/>
    </row>
    <row r="29" spans="1:11" ht="41.25" customHeight="1" hidden="1">
      <c r="A29" s="62" t="s">
        <v>66</v>
      </c>
      <c r="B29" s="62"/>
      <c r="C29" s="62"/>
      <c r="D29" s="4" t="s">
        <v>122</v>
      </c>
      <c r="E29" s="2" t="s">
        <v>154</v>
      </c>
      <c r="F29" s="2" t="s">
        <v>67</v>
      </c>
      <c r="G29" s="2" t="s">
        <v>0</v>
      </c>
      <c r="H29" s="6">
        <f>H30</f>
        <v>0</v>
      </c>
      <c r="I29" s="14"/>
      <c r="J29" s="14" t="e">
        <f t="shared" si="1"/>
        <v>#DIV/0!</v>
      </c>
      <c r="K29" s="12"/>
    </row>
    <row r="30" spans="1:11" ht="18.75" customHeight="1" hidden="1">
      <c r="A30" s="62" t="s">
        <v>21</v>
      </c>
      <c r="B30" s="38"/>
      <c r="C30" s="38"/>
      <c r="D30" s="4" t="s">
        <v>122</v>
      </c>
      <c r="E30" s="2" t="s">
        <v>154</v>
      </c>
      <c r="F30" s="2" t="s">
        <v>72</v>
      </c>
      <c r="G30" s="2" t="s">
        <v>0</v>
      </c>
      <c r="H30" s="6">
        <f>H31</f>
        <v>0</v>
      </c>
      <c r="I30" s="14"/>
      <c r="J30" s="14" t="e">
        <f t="shared" si="1"/>
        <v>#DIV/0!</v>
      </c>
      <c r="K30" s="12"/>
    </row>
    <row r="31" spans="1:11" ht="18.75" customHeight="1" hidden="1">
      <c r="A31" s="59" t="s">
        <v>68</v>
      </c>
      <c r="B31" s="60"/>
      <c r="C31" s="61"/>
      <c r="D31" s="4" t="s">
        <v>122</v>
      </c>
      <c r="E31" s="2" t="s">
        <v>154</v>
      </c>
      <c r="F31" s="2" t="s">
        <v>72</v>
      </c>
      <c r="G31" s="2" t="s">
        <v>69</v>
      </c>
      <c r="H31" s="6">
        <v>0</v>
      </c>
      <c r="I31" s="14"/>
      <c r="J31" s="14" t="e">
        <f t="shared" si="1"/>
        <v>#DIV/0!</v>
      </c>
      <c r="K31" s="12"/>
    </row>
    <row r="32" spans="1:11" ht="18.75" customHeight="1">
      <c r="A32" s="49" t="s">
        <v>13</v>
      </c>
      <c r="B32" s="50"/>
      <c r="C32" s="50"/>
      <c r="D32" s="4" t="s">
        <v>122</v>
      </c>
      <c r="E32" s="2" t="s">
        <v>126</v>
      </c>
      <c r="F32" s="2" t="s">
        <v>11</v>
      </c>
      <c r="G32" s="2" t="s">
        <v>0</v>
      </c>
      <c r="H32" s="6">
        <f aca="true" t="shared" si="3" ref="H32:I34">H33</f>
        <v>3000</v>
      </c>
      <c r="I32" s="6">
        <f t="shared" si="3"/>
        <v>0</v>
      </c>
      <c r="J32" s="14">
        <f t="shared" si="1"/>
        <v>0</v>
      </c>
      <c r="K32" s="12"/>
    </row>
    <row r="33" spans="1:11" ht="18.75" customHeight="1">
      <c r="A33" s="62" t="s">
        <v>14</v>
      </c>
      <c r="B33" s="38"/>
      <c r="C33" s="38"/>
      <c r="D33" s="4" t="s">
        <v>122</v>
      </c>
      <c r="E33" s="2" t="s">
        <v>126</v>
      </c>
      <c r="F33" s="2" t="s">
        <v>15</v>
      </c>
      <c r="G33" s="2" t="s">
        <v>0</v>
      </c>
      <c r="H33" s="6">
        <f t="shared" si="3"/>
        <v>3000</v>
      </c>
      <c r="I33" s="6">
        <f t="shared" si="3"/>
        <v>0</v>
      </c>
      <c r="J33" s="14">
        <f t="shared" si="1"/>
        <v>0</v>
      </c>
      <c r="K33" s="12"/>
    </row>
    <row r="34" spans="1:11" ht="18.75" customHeight="1">
      <c r="A34" s="62" t="s">
        <v>10</v>
      </c>
      <c r="B34" s="62"/>
      <c r="C34" s="62"/>
      <c r="D34" s="4" t="s">
        <v>122</v>
      </c>
      <c r="E34" s="2" t="s">
        <v>126</v>
      </c>
      <c r="F34" s="2" t="s">
        <v>76</v>
      </c>
      <c r="G34" s="2" t="s">
        <v>0</v>
      </c>
      <c r="H34" s="6">
        <f t="shared" si="3"/>
        <v>3000</v>
      </c>
      <c r="I34" s="6">
        <f t="shared" si="3"/>
        <v>0</v>
      </c>
      <c r="J34" s="14">
        <f t="shared" si="1"/>
        <v>0</v>
      </c>
      <c r="K34" s="12"/>
    </row>
    <row r="35" spans="1:11" ht="18.75" customHeight="1">
      <c r="A35" s="62" t="s">
        <v>77</v>
      </c>
      <c r="B35" s="62"/>
      <c r="C35" s="62"/>
      <c r="D35" s="4" t="s">
        <v>122</v>
      </c>
      <c r="E35" s="2" t="s">
        <v>126</v>
      </c>
      <c r="F35" s="2" t="s">
        <v>76</v>
      </c>
      <c r="G35" s="2" t="s">
        <v>78</v>
      </c>
      <c r="H35" s="6">
        <f>3000</f>
        <v>3000</v>
      </c>
      <c r="I35" s="14">
        <v>0</v>
      </c>
      <c r="J35" s="14">
        <f t="shared" si="1"/>
        <v>0</v>
      </c>
      <c r="K35" s="12"/>
    </row>
    <row r="36" spans="1:11" ht="18.75" customHeight="1">
      <c r="A36" s="49" t="s">
        <v>8</v>
      </c>
      <c r="B36" s="50"/>
      <c r="C36" s="50"/>
      <c r="D36" s="4" t="s">
        <v>122</v>
      </c>
      <c r="E36" s="2" t="s">
        <v>127</v>
      </c>
      <c r="F36" s="2" t="s">
        <v>11</v>
      </c>
      <c r="G36" s="2" t="s">
        <v>0</v>
      </c>
      <c r="H36" s="6">
        <f aca="true" t="shared" si="4" ref="H36:I38">H37</f>
        <v>14000</v>
      </c>
      <c r="I36" s="6">
        <f t="shared" si="4"/>
        <v>0</v>
      </c>
      <c r="J36" s="14">
        <f t="shared" si="1"/>
        <v>0</v>
      </c>
      <c r="K36" s="12"/>
    </row>
    <row r="37" spans="1:11" ht="18.75" customHeight="1">
      <c r="A37" s="62" t="s">
        <v>8</v>
      </c>
      <c r="B37" s="38"/>
      <c r="C37" s="38"/>
      <c r="D37" s="4" t="s">
        <v>122</v>
      </c>
      <c r="E37" s="2" t="s">
        <v>127</v>
      </c>
      <c r="F37" s="2" t="s">
        <v>16</v>
      </c>
      <c r="G37" s="2" t="s">
        <v>0</v>
      </c>
      <c r="H37" s="6">
        <f t="shared" si="4"/>
        <v>14000</v>
      </c>
      <c r="I37" s="6">
        <f t="shared" si="4"/>
        <v>0</v>
      </c>
      <c r="J37" s="14">
        <f t="shared" si="1"/>
        <v>0</v>
      </c>
      <c r="K37" s="12"/>
    </row>
    <row r="38" spans="1:11" ht="18.75" customHeight="1">
      <c r="A38" s="62" t="s">
        <v>79</v>
      </c>
      <c r="B38" s="38"/>
      <c r="C38" s="38"/>
      <c r="D38" s="4" t="s">
        <v>122</v>
      </c>
      <c r="E38" s="2" t="s">
        <v>127</v>
      </c>
      <c r="F38" s="2" t="s">
        <v>80</v>
      </c>
      <c r="G38" s="2" t="s">
        <v>0</v>
      </c>
      <c r="H38" s="6">
        <f t="shared" si="4"/>
        <v>14000</v>
      </c>
      <c r="I38" s="6">
        <f t="shared" si="4"/>
        <v>0</v>
      </c>
      <c r="J38" s="14">
        <f t="shared" si="1"/>
        <v>0</v>
      </c>
      <c r="K38" s="12"/>
    </row>
    <row r="39" spans="1:11" ht="18.75" customHeight="1">
      <c r="A39" s="62" t="s">
        <v>77</v>
      </c>
      <c r="B39" s="38"/>
      <c r="C39" s="38"/>
      <c r="D39" s="4" t="s">
        <v>122</v>
      </c>
      <c r="E39" s="2" t="s">
        <v>127</v>
      </c>
      <c r="F39" s="2" t="s">
        <v>80</v>
      </c>
      <c r="G39" s="2" t="s">
        <v>78</v>
      </c>
      <c r="H39" s="6">
        <v>14000</v>
      </c>
      <c r="I39" s="14">
        <v>0</v>
      </c>
      <c r="J39" s="14">
        <f t="shared" si="1"/>
        <v>0</v>
      </c>
      <c r="K39" s="12"/>
    </row>
    <row r="40" spans="1:11" ht="18.75" customHeight="1">
      <c r="A40" s="80" t="s">
        <v>139</v>
      </c>
      <c r="B40" s="81"/>
      <c r="C40" s="82"/>
      <c r="D40" s="4" t="s">
        <v>122</v>
      </c>
      <c r="E40" s="2" t="s">
        <v>140</v>
      </c>
      <c r="F40" s="2" t="s">
        <v>11</v>
      </c>
      <c r="G40" s="2" t="s">
        <v>0</v>
      </c>
      <c r="H40" s="6">
        <f>H41</f>
        <v>1000</v>
      </c>
      <c r="I40" s="6">
        <f>I41</f>
        <v>868.3</v>
      </c>
      <c r="J40" s="14">
        <f t="shared" si="1"/>
        <v>86.83</v>
      </c>
      <c r="K40" s="12"/>
    </row>
    <row r="41" spans="1:11" ht="18.75" customHeight="1">
      <c r="A41" s="39" t="s">
        <v>141</v>
      </c>
      <c r="B41" s="40"/>
      <c r="C41" s="41"/>
      <c r="D41" s="4" t="s">
        <v>122</v>
      </c>
      <c r="E41" s="2" t="s">
        <v>140</v>
      </c>
      <c r="F41" s="2" t="s">
        <v>142</v>
      </c>
      <c r="G41" s="2" t="s">
        <v>0</v>
      </c>
      <c r="H41" s="6">
        <f>H42</f>
        <v>1000</v>
      </c>
      <c r="I41" s="6">
        <f>I42</f>
        <v>868.3</v>
      </c>
      <c r="J41" s="14">
        <f t="shared" si="1"/>
        <v>86.83</v>
      </c>
      <c r="K41" s="12"/>
    </row>
    <row r="42" spans="1:11" ht="18.75" customHeight="1">
      <c r="A42" s="59" t="s">
        <v>68</v>
      </c>
      <c r="B42" s="60"/>
      <c r="C42" s="61"/>
      <c r="D42" s="4" t="s">
        <v>122</v>
      </c>
      <c r="E42" s="2" t="s">
        <v>140</v>
      </c>
      <c r="F42" s="2" t="s">
        <v>142</v>
      </c>
      <c r="G42" s="2" t="s">
        <v>69</v>
      </c>
      <c r="H42" s="6">
        <v>1000</v>
      </c>
      <c r="I42" s="14">
        <v>868.3</v>
      </c>
      <c r="J42" s="14">
        <f t="shared" si="1"/>
        <v>86.83</v>
      </c>
      <c r="K42" s="12"/>
    </row>
    <row r="43" spans="1:11" ht="26.25" customHeight="1">
      <c r="A43" s="63" t="s">
        <v>17</v>
      </c>
      <c r="B43" s="64"/>
      <c r="C43" s="64"/>
      <c r="D43" s="9" t="s">
        <v>124</v>
      </c>
      <c r="E43" s="9" t="s">
        <v>121</v>
      </c>
      <c r="F43" s="9" t="s">
        <v>11</v>
      </c>
      <c r="G43" s="9" t="s">
        <v>0</v>
      </c>
      <c r="H43" s="17">
        <f>H44+H51</f>
        <v>4071.6000000000004</v>
      </c>
      <c r="I43" s="17">
        <f>I44+I51</f>
        <v>2928.6000000000004</v>
      </c>
      <c r="J43" s="14">
        <f t="shared" si="1"/>
        <v>71.92749778956676</v>
      </c>
      <c r="K43" s="12"/>
    </row>
    <row r="44" spans="1:11" ht="41.25" customHeight="1">
      <c r="A44" s="47" t="s">
        <v>55</v>
      </c>
      <c r="B44" s="46"/>
      <c r="C44" s="46"/>
      <c r="D44" s="4" t="s">
        <v>124</v>
      </c>
      <c r="E44" s="2" t="s">
        <v>128</v>
      </c>
      <c r="F44" s="2" t="s">
        <v>11</v>
      </c>
      <c r="G44" s="3" t="s">
        <v>0</v>
      </c>
      <c r="H44" s="14">
        <f>H45+H48</f>
        <v>2001.3</v>
      </c>
      <c r="I44" s="14">
        <f>I45+I48</f>
        <v>1850.1000000000001</v>
      </c>
      <c r="J44" s="14">
        <f t="shared" si="1"/>
        <v>92.44491080797482</v>
      </c>
      <c r="K44" s="12"/>
    </row>
    <row r="45" spans="1:11" ht="26.25" customHeight="1">
      <c r="A45" s="48" t="s">
        <v>48</v>
      </c>
      <c r="B45" s="48"/>
      <c r="C45" s="48"/>
      <c r="D45" s="4" t="s">
        <v>124</v>
      </c>
      <c r="E45" s="2" t="s">
        <v>128</v>
      </c>
      <c r="F45" s="2" t="s">
        <v>47</v>
      </c>
      <c r="G45" s="2" t="s">
        <v>0</v>
      </c>
      <c r="H45" s="6">
        <f>H46</f>
        <v>1401.3</v>
      </c>
      <c r="I45" s="6">
        <f>I46</f>
        <v>1300.9</v>
      </c>
      <c r="J45" s="14">
        <f t="shared" si="1"/>
        <v>92.83522443445374</v>
      </c>
      <c r="K45" s="12"/>
    </row>
    <row r="46" spans="1:11" ht="41.25" customHeight="1">
      <c r="A46" s="48" t="s">
        <v>46</v>
      </c>
      <c r="B46" s="48"/>
      <c r="C46" s="48"/>
      <c r="D46" s="4" t="s">
        <v>124</v>
      </c>
      <c r="E46" s="2" t="s">
        <v>128</v>
      </c>
      <c r="F46" s="2" t="s">
        <v>81</v>
      </c>
      <c r="G46" s="2" t="s">
        <v>0</v>
      </c>
      <c r="H46" s="6">
        <f>H47</f>
        <v>1401.3</v>
      </c>
      <c r="I46" s="6">
        <f>I47</f>
        <v>1300.9</v>
      </c>
      <c r="J46" s="14">
        <f t="shared" si="1"/>
        <v>92.83522443445374</v>
      </c>
      <c r="K46" s="12"/>
    </row>
    <row r="47" spans="1:11" ht="18.75" customHeight="1">
      <c r="A47" s="45" t="s">
        <v>68</v>
      </c>
      <c r="B47" s="45"/>
      <c r="C47" s="45"/>
      <c r="D47" s="4" t="s">
        <v>124</v>
      </c>
      <c r="E47" s="2" t="s">
        <v>128</v>
      </c>
      <c r="F47" s="2" t="s">
        <v>81</v>
      </c>
      <c r="G47" s="2" t="s">
        <v>69</v>
      </c>
      <c r="H47" s="6">
        <f>717+684.3</f>
        <v>1401.3</v>
      </c>
      <c r="I47" s="14">
        <v>1300.9</v>
      </c>
      <c r="J47" s="14">
        <f t="shared" si="1"/>
        <v>92.83522443445374</v>
      </c>
      <c r="K47" s="12"/>
    </row>
    <row r="48" spans="1:11" ht="18.75" customHeight="1">
      <c r="A48" s="48" t="s">
        <v>57</v>
      </c>
      <c r="B48" s="38"/>
      <c r="C48" s="38"/>
      <c r="D48" s="4" t="s">
        <v>124</v>
      </c>
      <c r="E48" s="2" t="s">
        <v>128</v>
      </c>
      <c r="F48" s="2" t="s">
        <v>56</v>
      </c>
      <c r="G48" s="2" t="s">
        <v>0</v>
      </c>
      <c r="H48" s="6">
        <f>H49</f>
        <v>600</v>
      </c>
      <c r="I48" s="6">
        <f>I49</f>
        <v>549.2</v>
      </c>
      <c r="J48" s="14">
        <f t="shared" si="1"/>
        <v>91.53333333333335</v>
      </c>
      <c r="K48" s="12"/>
    </row>
    <row r="49" spans="1:11" ht="26.25" customHeight="1">
      <c r="A49" s="48" t="s">
        <v>82</v>
      </c>
      <c r="B49" s="38"/>
      <c r="C49" s="38"/>
      <c r="D49" s="4" t="s">
        <v>124</v>
      </c>
      <c r="E49" s="2" t="s">
        <v>128</v>
      </c>
      <c r="F49" s="2" t="s">
        <v>83</v>
      </c>
      <c r="G49" s="2" t="s">
        <v>0</v>
      </c>
      <c r="H49" s="6">
        <f>H50</f>
        <v>600</v>
      </c>
      <c r="I49" s="6">
        <f>I50</f>
        <v>549.2</v>
      </c>
      <c r="J49" s="14">
        <f t="shared" si="1"/>
        <v>91.53333333333335</v>
      </c>
      <c r="K49" s="12"/>
    </row>
    <row r="50" spans="1:11" ht="18.75" customHeight="1">
      <c r="A50" s="45" t="s">
        <v>68</v>
      </c>
      <c r="B50" s="45"/>
      <c r="C50" s="45"/>
      <c r="D50" s="4" t="s">
        <v>124</v>
      </c>
      <c r="E50" s="2" t="s">
        <v>128</v>
      </c>
      <c r="F50" s="2" t="s">
        <v>83</v>
      </c>
      <c r="G50" s="2" t="s">
        <v>69</v>
      </c>
      <c r="H50" s="6">
        <v>600</v>
      </c>
      <c r="I50" s="14">
        <v>549.2</v>
      </c>
      <c r="J50" s="14">
        <f t="shared" si="1"/>
        <v>91.53333333333335</v>
      </c>
      <c r="K50" s="12"/>
    </row>
    <row r="51" spans="1:11" ht="26.25" customHeight="1">
      <c r="A51" s="49" t="s">
        <v>143</v>
      </c>
      <c r="B51" s="38"/>
      <c r="C51" s="38"/>
      <c r="D51" s="2" t="s">
        <v>124</v>
      </c>
      <c r="E51" s="2" t="s">
        <v>140</v>
      </c>
      <c r="F51" s="2" t="s">
        <v>11</v>
      </c>
      <c r="G51" s="2" t="s">
        <v>0</v>
      </c>
      <c r="H51" s="6">
        <f>H52+H54</f>
        <v>2070.3</v>
      </c>
      <c r="I51" s="6">
        <f>I52+I54</f>
        <v>1078.5</v>
      </c>
      <c r="J51" s="14">
        <f t="shared" si="1"/>
        <v>52.09389943486451</v>
      </c>
      <c r="K51" s="12"/>
    </row>
    <row r="52" spans="1:11" ht="40.5" customHeight="1">
      <c r="A52" s="51" t="s">
        <v>84</v>
      </c>
      <c r="B52" s="38"/>
      <c r="C52" s="38"/>
      <c r="D52" s="2" t="s">
        <v>124</v>
      </c>
      <c r="E52" s="2" t="s">
        <v>140</v>
      </c>
      <c r="F52" s="2" t="s">
        <v>45</v>
      </c>
      <c r="G52" s="2" t="s">
        <v>0</v>
      </c>
      <c r="H52" s="6">
        <f>H53</f>
        <v>1311.3000000000002</v>
      </c>
      <c r="I52" s="6">
        <f>I53</f>
        <v>877</v>
      </c>
      <c r="J52" s="14">
        <f t="shared" si="1"/>
        <v>66.88019522611148</v>
      </c>
      <c r="K52" s="12"/>
    </row>
    <row r="53" spans="1:11" ht="18.75" customHeight="1">
      <c r="A53" s="45" t="s">
        <v>68</v>
      </c>
      <c r="B53" s="45"/>
      <c r="C53" s="45"/>
      <c r="D53" s="2" t="s">
        <v>124</v>
      </c>
      <c r="E53" s="2" t="s">
        <v>140</v>
      </c>
      <c r="F53" s="2" t="s">
        <v>45</v>
      </c>
      <c r="G53" s="2" t="s">
        <v>69</v>
      </c>
      <c r="H53" s="6">
        <f>515.1+796.2</f>
        <v>1311.3000000000002</v>
      </c>
      <c r="I53" s="14">
        <v>877</v>
      </c>
      <c r="J53" s="14">
        <f t="shared" si="1"/>
        <v>66.88019522611148</v>
      </c>
      <c r="K53" s="12"/>
    </row>
    <row r="54" spans="1:11" ht="25.5" customHeight="1">
      <c r="A54" s="51" t="s">
        <v>22</v>
      </c>
      <c r="B54" s="38"/>
      <c r="C54" s="38"/>
      <c r="D54" s="2" t="s">
        <v>124</v>
      </c>
      <c r="E54" s="2" t="s">
        <v>140</v>
      </c>
      <c r="F54" s="2" t="s">
        <v>178</v>
      </c>
      <c r="G54" s="2" t="s">
        <v>0</v>
      </c>
      <c r="H54" s="6">
        <f>H55</f>
        <v>759</v>
      </c>
      <c r="I54" s="6">
        <f>I55</f>
        <v>201.5</v>
      </c>
      <c r="J54" s="14">
        <f t="shared" si="1"/>
        <v>26.54808959156785</v>
      </c>
      <c r="K54" s="12"/>
    </row>
    <row r="55" spans="1:11" ht="18.75" customHeight="1">
      <c r="A55" s="45" t="s">
        <v>86</v>
      </c>
      <c r="B55" s="45"/>
      <c r="C55" s="45"/>
      <c r="D55" s="2" t="s">
        <v>124</v>
      </c>
      <c r="E55" s="2" t="s">
        <v>140</v>
      </c>
      <c r="F55" s="2" t="s">
        <v>178</v>
      </c>
      <c r="G55" s="2" t="s">
        <v>85</v>
      </c>
      <c r="H55" s="6">
        <v>759</v>
      </c>
      <c r="I55" s="14">
        <v>201.5</v>
      </c>
      <c r="J55" s="14">
        <f t="shared" si="1"/>
        <v>26.54808959156785</v>
      </c>
      <c r="K55" s="12"/>
    </row>
    <row r="56" spans="1:11" ht="18.75" customHeight="1">
      <c r="A56" s="52" t="s">
        <v>18</v>
      </c>
      <c r="B56" s="38"/>
      <c r="C56" s="38"/>
      <c r="D56" s="9" t="s">
        <v>125</v>
      </c>
      <c r="E56" s="9" t="s">
        <v>121</v>
      </c>
      <c r="F56" s="9" t="s">
        <v>11</v>
      </c>
      <c r="G56" s="9" t="s">
        <v>0</v>
      </c>
      <c r="H56" s="18">
        <f>H57+H60+H63</f>
        <v>76172.5</v>
      </c>
      <c r="I56" s="18">
        <f>I57+I60+I63</f>
        <v>69229.20000000001</v>
      </c>
      <c r="J56" s="14">
        <f t="shared" si="1"/>
        <v>90.8847681249795</v>
      </c>
      <c r="K56" s="12"/>
    </row>
    <row r="57" spans="1:11" ht="18.75" customHeight="1">
      <c r="A57" s="47" t="s">
        <v>49</v>
      </c>
      <c r="B57" s="46"/>
      <c r="C57" s="46"/>
      <c r="D57" s="4" t="s">
        <v>125</v>
      </c>
      <c r="E57" s="2" t="s">
        <v>130</v>
      </c>
      <c r="F57" s="2" t="s">
        <v>11</v>
      </c>
      <c r="G57" s="2" t="s">
        <v>0</v>
      </c>
      <c r="H57" s="13">
        <f>H58</f>
        <v>8403</v>
      </c>
      <c r="I57" s="13">
        <f>I58</f>
        <v>8255.4</v>
      </c>
      <c r="J57" s="14">
        <f t="shared" si="1"/>
        <v>98.2434844698322</v>
      </c>
      <c r="K57" s="12"/>
    </row>
    <row r="58" spans="1:11" ht="26.25" customHeight="1">
      <c r="A58" s="53" t="s">
        <v>145</v>
      </c>
      <c r="B58" s="54"/>
      <c r="C58" s="55"/>
      <c r="D58" s="4" t="s">
        <v>125</v>
      </c>
      <c r="E58" s="2" t="s">
        <v>130</v>
      </c>
      <c r="F58" s="2" t="s">
        <v>144</v>
      </c>
      <c r="G58" s="2" t="s">
        <v>0</v>
      </c>
      <c r="H58" s="13">
        <f>H59</f>
        <v>8403</v>
      </c>
      <c r="I58" s="13">
        <f>I59</f>
        <v>8255.4</v>
      </c>
      <c r="J58" s="14">
        <f t="shared" si="1"/>
        <v>98.2434844698322</v>
      </c>
      <c r="K58" s="12"/>
    </row>
    <row r="59" spans="1:11" s="7" customFormat="1" ht="18.75" customHeight="1">
      <c r="A59" s="37" t="s">
        <v>87</v>
      </c>
      <c r="B59" s="38"/>
      <c r="C59" s="38"/>
      <c r="D59" s="4" t="s">
        <v>125</v>
      </c>
      <c r="E59" s="2" t="s">
        <v>130</v>
      </c>
      <c r="F59" s="2" t="s">
        <v>144</v>
      </c>
      <c r="G59" s="2" t="s">
        <v>88</v>
      </c>
      <c r="H59" s="13">
        <f>6800+1603</f>
        <v>8403</v>
      </c>
      <c r="I59" s="14">
        <v>8255.4</v>
      </c>
      <c r="J59" s="14">
        <f t="shared" si="1"/>
        <v>98.2434844698322</v>
      </c>
      <c r="K59" s="12"/>
    </row>
    <row r="60" spans="1:11" ht="18.75" customHeight="1">
      <c r="A60" s="49" t="s">
        <v>7</v>
      </c>
      <c r="B60" s="50"/>
      <c r="C60" s="50"/>
      <c r="D60" s="4" t="s">
        <v>125</v>
      </c>
      <c r="E60" s="2" t="s">
        <v>128</v>
      </c>
      <c r="F60" s="2" t="s">
        <v>11</v>
      </c>
      <c r="G60" s="2" t="s">
        <v>0</v>
      </c>
      <c r="H60" s="13">
        <f>H61</f>
        <v>48437.4</v>
      </c>
      <c r="I60" s="13">
        <f>I61</f>
        <v>43120.8</v>
      </c>
      <c r="J60" s="14">
        <f t="shared" si="1"/>
        <v>89.02377088778506</v>
      </c>
      <c r="K60" s="12"/>
    </row>
    <row r="61" spans="1:11" ht="18.75" customHeight="1">
      <c r="A61" s="37" t="s">
        <v>147</v>
      </c>
      <c r="B61" s="45"/>
      <c r="C61" s="45"/>
      <c r="D61" s="4" t="s">
        <v>125</v>
      </c>
      <c r="E61" s="2" t="s">
        <v>128</v>
      </c>
      <c r="F61" s="2" t="s">
        <v>151</v>
      </c>
      <c r="G61" s="2" t="s">
        <v>0</v>
      </c>
      <c r="H61" s="13">
        <f>H62</f>
        <v>48437.4</v>
      </c>
      <c r="I61" s="13">
        <f>I62</f>
        <v>43120.8</v>
      </c>
      <c r="J61" s="14">
        <f t="shared" si="1"/>
        <v>89.02377088778506</v>
      </c>
      <c r="K61" s="12"/>
    </row>
    <row r="62" spans="1:11" ht="18.75" customHeight="1">
      <c r="A62" s="37" t="s">
        <v>149</v>
      </c>
      <c r="B62" s="38"/>
      <c r="C62" s="38"/>
      <c r="D62" s="4" t="s">
        <v>125</v>
      </c>
      <c r="E62" s="2" t="s">
        <v>128</v>
      </c>
      <c r="F62" s="2" t="s">
        <v>146</v>
      </c>
      <c r="G62" s="2" t="s">
        <v>148</v>
      </c>
      <c r="H62" s="13">
        <f>8944.1+38493.3+1000</f>
        <v>48437.4</v>
      </c>
      <c r="I62" s="14">
        <v>43120.8</v>
      </c>
      <c r="J62" s="14">
        <f t="shared" si="1"/>
        <v>89.02377088778506</v>
      </c>
      <c r="K62" s="12"/>
    </row>
    <row r="63" spans="1:11" ht="18.75" customHeight="1">
      <c r="A63" s="47" t="s">
        <v>39</v>
      </c>
      <c r="B63" s="46"/>
      <c r="C63" s="46"/>
      <c r="D63" s="4" t="s">
        <v>125</v>
      </c>
      <c r="E63" s="2" t="s">
        <v>127</v>
      </c>
      <c r="F63" s="2" t="s">
        <v>11</v>
      </c>
      <c r="G63" s="2" t="s">
        <v>0</v>
      </c>
      <c r="H63" s="13">
        <f>H64+H66</f>
        <v>19332.1</v>
      </c>
      <c r="I63" s="13">
        <f>I64+I66</f>
        <v>17853</v>
      </c>
      <c r="J63" s="14">
        <f t="shared" si="1"/>
        <v>92.34899467724667</v>
      </c>
      <c r="K63" s="12"/>
    </row>
    <row r="64" spans="1:11" ht="26.25" customHeight="1">
      <c r="A64" s="51" t="s">
        <v>40</v>
      </c>
      <c r="B64" s="38"/>
      <c r="C64" s="38"/>
      <c r="D64" s="4" t="s">
        <v>125</v>
      </c>
      <c r="E64" s="2" t="s">
        <v>127</v>
      </c>
      <c r="F64" s="2" t="s">
        <v>41</v>
      </c>
      <c r="G64" s="2" t="s">
        <v>0</v>
      </c>
      <c r="H64" s="6">
        <f>H65</f>
        <v>16932.1</v>
      </c>
      <c r="I64" s="6">
        <f>I65</f>
        <v>15653</v>
      </c>
      <c r="J64" s="14">
        <f t="shared" si="1"/>
        <v>92.4457096284572</v>
      </c>
      <c r="K64" s="12"/>
    </row>
    <row r="65" spans="1:11" ht="18.75" customHeight="1">
      <c r="A65" s="45" t="s">
        <v>68</v>
      </c>
      <c r="B65" s="45"/>
      <c r="C65" s="45"/>
      <c r="D65" s="4" t="s">
        <v>125</v>
      </c>
      <c r="E65" s="2" t="s">
        <v>127</v>
      </c>
      <c r="F65" s="2" t="s">
        <v>41</v>
      </c>
      <c r="G65" s="2" t="s">
        <v>69</v>
      </c>
      <c r="H65" s="6">
        <f>18234.8-1302.7</f>
        <v>16932.1</v>
      </c>
      <c r="I65" s="14">
        <v>15653</v>
      </c>
      <c r="J65" s="14">
        <f t="shared" si="1"/>
        <v>92.4457096284572</v>
      </c>
      <c r="K65" s="12"/>
    </row>
    <row r="66" spans="1:11" ht="26.25" customHeight="1">
      <c r="A66" s="73" t="s">
        <v>155</v>
      </c>
      <c r="B66" s="74"/>
      <c r="C66" s="75"/>
      <c r="D66" s="21" t="s">
        <v>125</v>
      </c>
      <c r="E66" s="22" t="s">
        <v>127</v>
      </c>
      <c r="F66" s="22" t="s">
        <v>156</v>
      </c>
      <c r="G66" s="22" t="s">
        <v>0</v>
      </c>
      <c r="H66" s="24">
        <f>H67</f>
        <v>2400</v>
      </c>
      <c r="I66" s="24">
        <f>I67</f>
        <v>2200</v>
      </c>
      <c r="J66" s="14">
        <f t="shared" si="1"/>
        <v>91.66666666666667</v>
      </c>
      <c r="K66" s="12"/>
    </row>
    <row r="67" spans="1:11" ht="18.75" customHeight="1">
      <c r="A67" s="73" t="s">
        <v>157</v>
      </c>
      <c r="B67" s="74"/>
      <c r="C67" s="75"/>
      <c r="D67" s="21" t="s">
        <v>125</v>
      </c>
      <c r="E67" s="22" t="s">
        <v>127</v>
      </c>
      <c r="F67" s="22" t="s">
        <v>158</v>
      </c>
      <c r="G67" s="22" t="s">
        <v>0</v>
      </c>
      <c r="H67" s="24">
        <f>H68</f>
        <v>2400</v>
      </c>
      <c r="I67" s="24">
        <f>I68</f>
        <v>2200</v>
      </c>
      <c r="J67" s="14">
        <f t="shared" si="1"/>
        <v>91.66666666666667</v>
      </c>
      <c r="K67" s="12"/>
    </row>
    <row r="68" spans="1:11" ht="18.75" customHeight="1">
      <c r="A68" s="42" t="s">
        <v>68</v>
      </c>
      <c r="B68" s="43"/>
      <c r="C68" s="44"/>
      <c r="D68" s="21" t="s">
        <v>125</v>
      </c>
      <c r="E68" s="22" t="s">
        <v>127</v>
      </c>
      <c r="F68" s="22" t="s">
        <v>158</v>
      </c>
      <c r="G68" s="22" t="s">
        <v>69</v>
      </c>
      <c r="H68" s="24">
        <f>500+1900</f>
        <v>2400</v>
      </c>
      <c r="I68" s="34">
        <v>2200</v>
      </c>
      <c r="J68" s="14">
        <f t="shared" si="1"/>
        <v>91.66666666666667</v>
      </c>
      <c r="K68" s="12"/>
    </row>
    <row r="69" spans="1:11" ht="18.75" customHeight="1">
      <c r="A69" s="52" t="s">
        <v>1</v>
      </c>
      <c r="B69" s="72"/>
      <c r="C69" s="72"/>
      <c r="D69" s="8" t="s">
        <v>131</v>
      </c>
      <c r="E69" s="9" t="s">
        <v>121</v>
      </c>
      <c r="F69" s="9" t="s">
        <v>11</v>
      </c>
      <c r="G69" s="9" t="s">
        <v>0</v>
      </c>
      <c r="H69" s="18">
        <f>H70+H83+H90</f>
        <v>254213.69999999998</v>
      </c>
      <c r="I69" s="18">
        <f>I70+I83+I90</f>
        <v>162051.7</v>
      </c>
      <c r="J69" s="14">
        <f t="shared" si="1"/>
        <v>63.74624971038148</v>
      </c>
      <c r="K69" s="12"/>
    </row>
    <row r="70" spans="1:11" ht="18.75" customHeight="1">
      <c r="A70" s="49" t="s">
        <v>2</v>
      </c>
      <c r="B70" s="50"/>
      <c r="C70" s="50"/>
      <c r="D70" s="4" t="s">
        <v>131</v>
      </c>
      <c r="E70" s="2" t="s">
        <v>122</v>
      </c>
      <c r="F70" s="2" t="s">
        <v>11</v>
      </c>
      <c r="G70" s="2" t="s">
        <v>0</v>
      </c>
      <c r="H70" s="6">
        <f>H71+H74+H78</f>
        <v>147520.5</v>
      </c>
      <c r="I70" s="6">
        <f>I71+I74+I78</f>
        <v>103893.70000000001</v>
      </c>
      <c r="J70" s="14">
        <f t="shared" si="1"/>
        <v>70.42661867333693</v>
      </c>
      <c r="K70" s="12"/>
    </row>
    <row r="71" spans="1:11" ht="26.25" customHeight="1">
      <c r="A71" s="37" t="s">
        <v>89</v>
      </c>
      <c r="B71" s="45"/>
      <c r="C71" s="45"/>
      <c r="D71" s="4" t="s">
        <v>131</v>
      </c>
      <c r="E71" s="2" t="s">
        <v>122</v>
      </c>
      <c r="F71" s="2" t="s">
        <v>58</v>
      </c>
      <c r="G71" s="2" t="s">
        <v>0</v>
      </c>
      <c r="H71" s="6">
        <f>H72</f>
        <v>47407.9</v>
      </c>
      <c r="I71" s="6">
        <f>I72</f>
        <v>10011.7</v>
      </c>
      <c r="J71" s="14">
        <f t="shared" si="1"/>
        <v>21.11821025609656</v>
      </c>
      <c r="K71" s="12"/>
    </row>
    <row r="72" spans="1:11" ht="52.5" customHeight="1">
      <c r="A72" s="37" t="s">
        <v>173</v>
      </c>
      <c r="B72" s="38"/>
      <c r="C72" s="38"/>
      <c r="D72" s="4" t="s">
        <v>131</v>
      </c>
      <c r="E72" s="2" t="s">
        <v>122</v>
      </c>
      <c r="F72" s="2" t="s">
        <v>90</v>
      </c>
      <c r="G72" s="2" t="s">
        <v>0</v>
      </c>
      <c r="H72" s="6">
        <f>H73</f>
        <v>47407.9</v>
      </c>
      <c r="I72" s="6">
        <f>I73</f>
        <v>10011.7</v>
      </c>
      <c r="J72" s="14">
        <f t="shared" si="1"/>
        <v>21.11821025609656</v>
      </c>
      <c r="K72" s="12"/>
    </row>
    <row r="73" spans="1:11" ht="18.75" customHeight="1">
      <c r="A73" s="37" t="s">
        <v>91</v>
      </c>
      <c r="B73" s="38"/>
      <c r="C73" s="38"/>
      <c r="D73" s="4" t="s">
        <v>131</v>
      </c>
      <c r="E73" s="2" t="s">
        <v>122</v>
      </c>
      <c r="F73" s="2" t="s">
        <v>90</v>
      </c>
      <c r="G73" s="2" t="s">
        <v>92</v>
      </c>
      <c r="H73" s="6">
        <f>44607.9+2800</f>
        <v>47407.9</v>
      </c>
      <c r="I73" s="14">
        <v>10011.7</v>
      </c>
      <c r="J73" s="14">
        <f t="shared" si="1"/>
        <v>21.11821025609656</v>
      </c>
      <c r="K73" s="12"/>
    </row>
    <row r="74" spans="1:11" ht="18.75" customHeight="1">
      <c r="A74" s="51" t="s">
        <v>19</v>
      </c>
      <c r="B74" s="38"/>
      <c r="C74" s="38"/>
      <c r="D74" s="4" t="s">
        <v>131</v>
      </c>
      <c r="E74" s="2" t="s">
        <v>122</v>
      </c>
      <c r="F74" s="2" t="s">
        <v>20</v>
      </c>
      <c r="G74" s="2" t="s">
        <v>0</v>
      </c>
      <c r="H74" s="6">
        <f>H75</f>
        <v>76660</v>
      </c>
      <c r="I74" s="6">
        <f>I75</f>
        <v>74287.1</v>
      </c>
      <c r="J74" s="14">
        <f t="shared" si="1"/>
        <v>96.90464388207671</v>
      </c>
      <c r="K74" s="12"/>
    </row>
    <row r="75" spans="1:11" ht="18.75" customHeight="1">
      <c r="A75" s="37" t="s">
        <v>59</v>
      </c>
      <c r="B75" s="45"/>
      <c r="C75" s="45"/>
      <c r="D75" s="4" t="s">
        <v>131</v>
      </c>
      <c r="E75" s="2" t="s">
        <v>122</v>
      </c>
      <c r="F75" s="2" t="s">
        <v>93</v>
      </c>
      <c r="G75" s="2" t="s">
        <v>0</v>
      </c>
      <c r="H75" s="6">
        <f>H76+H77</f>
        <v>76660</v>
      </c>
      <c r="I75" s="6">
        <f>I76+I77</f>
        <v>74287.1</v>
      </c>
      <c r="J75" s="14">
        <f t="shared" si="1"/>
        <v>96.90464388207671</v>
      </c>
      <c r="K75" s="12"/>
    </row>
    <row r="76" spans="1:11" ht="18.75" customHeight="1">
      <c r="A76" s="37" t="s">
        <v>87</v>
      </c>
      <c r="B76" s="38"/>
      <c r="C76" s="38"/>
      <c r="D76" s="4" t="s">
        <v>131</v>
      </c>
      <c r="E76" s="2" t="s">
        <v>122</v>
      </c>
      <c r="F76" s="2" t="s">
        <v>93</v>
      </c>
      <c r="G76" s="2" t="s">
        <v>88</v>
      </c>
      <c r="H76" s="6">
        <v>73660</v>
      </c>
      <c r="I76" s="14">
        <v>73660</v>
      </c>
      <c r="J76" s="14">
        <f aca="true" t="shared" si="5" ref="J76:J139">I76*100/H76</f>
        <v>100</v>
      </c>
      <c r="K76" s="12"/>
    </row>
    <row r="77" spans="1:11" ht="18.75" customHeight="1">
      <c r="A77" s="42" t="s">
        <v>68</v>
      </c>
      <c r="B77" s="43"/>
      <c r="C77" s="44"/>
      <c r="D77" s="4" t="s">
        <v>131</v>
      </c>
      <c r="E77" s="2" t="s">
        <v>122</v>
      </c>
      <c r="F77" s="2" t="s">
        <v>93</v>
      </c>
      <c r="G77" s="2" t="s">
        <v>69</v>
      </c>
      <c r="H77" s="6">
        <v>3000</v>
      </c>
      <c r="I77" s="14">
        <v>627.1</v>
      </c>
      <c r="J77" s="14">
        <f t="shared" si="5"/>
        <v>20.903333333333332</v>
      </c>
      <c r="K77" s="12"/>
    </row>
    <row r="78" spans="1:11" ht="21" customHeight="1">
      <c r="A78" s="39" t="s">
        <v>161</v>
      </c>
      <c r="B78" s="40"/>
      <c r="C78" s="41"/>
      <c r="D78" s="19" t="s">
        <v>131</v>
      </c>
      <c r="E78" s="19" t="s">
        <v>122</v>
      </c>
      <c r="F78" s="20">
        <v>7950000</v>
      </c>
      <c r="G78" s="3" t="s">
        <v>0</v>
      </c>
      <c r="H78" s="6">
        <f>H79+H81</f>
        <v>23452.6</v>
      </c>
      <c r="I78" s="6">
        <f>I79+I81</f>
        <v>19594.9</v>
      </c>
      <c r="J78" s="14">
        <f t="shared" si="5"/>
        <v>83.55107749247419</v>
      </c>
      <c r="K78" s="12"/>
    </row>
    <row r="79" spans="1:11" ht="28.5" customHeight="1">
      <c r="A79" s="39" t="s">
        <v>169</v>
      </c>
      <c r="B79" s="40"/>
      <c r="C79" s="41"/>
      <c r="D79" s="19" t="s">
        <v>131</v>
      </c>
      <c r="E79" s="19" t="s">
        <v>122</v>
      </c>
      <c r="F79" s="20">
        <v>7950100</v>
      </c>
      <c r="G79" s="3" t="s">
        <v>0</v>
      </c>
      <c r="H79" s="6">
        <f>H80</f>
        <v>300</v>
      </c>
      <c r="I79" s="6">
        <f>I80</f>
        <v>300</v>
      </c>
      <c r="J79" s="14">
        <f t="shared" si="5"/>
        <v>100</v>
      </c>
      <c r="K79" s="12"/>
    </row>
    <row r="80" spans="1:11" ht="18.75" customHeight="1">
      <c r="A80" s="42" t="s">
        <v>68</v>
      </c>
      <c r="B80" s="43"/>
      <c r="C80" s="44"/>
      <c r="D80" s="4" t="s">
        <v>131</v>
      </c>
      <c r="E80" s="2" t="s">
        <v>122</v>
      </c>
      <c r="F80" s="3" t="s">
        <v>162</v>
      </c>
      <c r="G80" s="3" t="s">
        <v>69</v>
      </c>
      <c r="H80" s="6">
        <v>300</v>
      </c>
      <c r="I80" s="14">
        <v>300</v>
      </c>
      <c r="J80" s="14">
        <f t="shared" si="5"/>
        <v>100</v>
      </c>
      <c r="K80" s="12"/>
    </row>
    <row r="81" spans="1:11" ht="37.5" customHeight="1">
      <c r="A81" s="39" t="s">
        <v>174</v>
      </c>
      <c r="B81" s="40"/>
      <c r="C81" s="41"/>
      <c r="D81" s="19" t="s">
        <v>131</v>
      </c>
      <c r="E81" s="19" t="s">
        <v>122</v>
      </c>
      <c r="F81" s="20">
        <v>7950200</v>
      </c>
      <c r="G81" s="3" t="s">
        <v>0</v>
      </c>
      <c r="H81" s="6">
        <f>H82</f>
        <v>23152.6</v>
      </c>
      <c r="I81" s="6">
        <f>I82</f>
        <v>19294.9</v>
      </c>
      <c r="J81" s="14">
        <f t="shared" si="5"/>
        <v>83.33794044729319</v>
      </c>
      <c r="K81" s="12"/>
    </row>
    <row r="82" spans="1:11" ht="18.75" customHeight="1">
      <c r="A82" s="42" t="s">
        <v>68</v>
      </c>
      <c r="B82" s="43"/>
      <c r="C82" s="44"/>
      <c r="D82" s="4" t="s">
        <v>131</v>
      </c>
      <c r="E82" s="2" t="s">
        <v>122</v>
      </c>
      <c r="F82" s="3" t="s">
        <v>163</v>
      </c>
      <c r="G82" s="3" t="s">
        <v>69</v>
      </c>
      <c r="H82" s="6">
        <v>23152.6</v>
      </c>
      <c r="I82" s="14">
        <v>19294.9</v>
      </c>
      <c r="J82" s="14">
        <f t="shared" si="5"/>
        <v>83.33794044729319</v>
      </c>
      <c r="K82" s="12"/>
    </row>
    <row r="83" spans="1:11" ht="18.75" customHeight="1">
      <c r="A83" s="49" t="s">
        <v>3</v>
      </c>
      <c r="B83" s="50"/>
      <c r="C83" s="50"/>
      <c r="D83" s="4" t="s">
        <v>131</v>
      </c>
      <c r="E83" s="2" t="s">
        <v>123</v>
      </c>
      <c r="F83" s="2" t="s">
        <v>11</v>
      </c>
      <c r="G83" s="2" t="s">
        <v>0</v>
      </c>
      <c r="H83" s="6">
        <f>H87+H84</f>
        <v>26241</v>
      </c>
      <c r="I83" s="6">
        <f>I87+I84</f>
        <v>3000</v>
      </c>
      <c r="J83" s="14">
        <f t="shared" si="5"/>
        <v>11.432491139819367</v>
      </c>
      <c r="K83" s="12"/>
    </row>
    <row r="84" spans="1:12" ht="18.75" customHeight="1">
      <c r="A84" s="37" t="s">
        <v>179</v>
      </c>
      <c r="B84" s="45"/>
      <c r="C84" s="45"/>
      <c r="D84" s="4" t="s">
        <v>131</v>
      </c>
      <c r="E84" s="2" t="s">
        <v>123</v>
      </c>
      <c r="F84" s="2" t="s">
        <v>180</v>
      </c>
      <c r="G84" s="2" t="s">
        <v>0</v>
      </c>
      <c r="H84" s="6">
        <f>H85</f>
        <v>11241</v>
      </c>
      <c r="I84" s="6">
        <f>I85</f>
        <v>0</v>
      </c>
      <c r="J84" s="14">
        <f t="shared" si="5"/>
        <v>0</v>
      </c>
      <c r="K84" s="12"/>
      <c r="L84" s="12"/>
    </row>
    <row r="85" spans="1:12" ht="15.75" customHeight="1">
      <c r="A85" s="37" t="s">
        <v>181</v>
      </c>
      <c r="B85" s="45"/>
      <c r="C85" s="45"/>
      <c r="D85" s="4" t="s">
        <v>131</v>
      </c>
      <c r="E85" s="2" t="s">
        <v>123</v>
      </c>
      <c r="F85" s="2" t="s">
        <v>182</v>
      </c>
      <c r="G85" s="2" t="s">
        <v>0</v>
      </c>
      <c r="H85" s="6">
        <f>H86</f>
        <v>11241</v>
      </c>
      <c r="I85" s="6">
        <f>I86</f>
        <v>0</v>
      </c>
      <c r="J85" s="14">
        <f t="shared" si="5"/>
        <v>0</v>
      </c>
      <c r="K85" s="12"/>
      <c r="L85" s="12"/>
    </row>
    <row r="86" spans="1:12" ht="16.5" customHeight="1">
      <c r="A86" s="45" t="s">
        <v>68</v>
      </c>
      <c r="B86" s="45"/>
      <c r="C86" s="45"/>
      <c r="D86" s="4" t="s">
        <v>131</v>
      </c>
      <c r="E86" s="2" t="s">
        <v>123</v>
      </c>
      <c r="F86" s="2" t="s">
        <v>182</v>
      </c>
      <c r="G86" s="2" t="s">
        <v>69</v>
      </c>
      <c r="H86" s="6">
        <f>2479+8762</f>
        <v>11241</v>
      </c>
      <c r="I86" s="14">
        <v>0</v>
      </c>
      <c r="J86" s="14">
        <f t="shared" si="5"/>
        <v>0</v>
      </c>
      <c r="K86" s="12"/>
      <c r="L86" s="12"/>
    </row>
    <row r="87" spans="1:11" ht="18.75" customHeight="1">
      <c r="A87" s="39" t="s">
        <v>161</v>
      </c>
      <c r="B87" s="40"/>
      <c r="C87" s="41"/>
      <c r="D87" s="4" t="s">
        <v>131</v>
      </c>
      <c r="E87" s="2" t="s">
        <v>123</v>
      </c>
      <c r="F87" s="2" t="s">
        <v>152</v>
      </c>
      <c r="G87" s="2" t="s">
        <v>0</v>
      </c>
      <c r="H87" s="6">
        <f>H88</f>
        <v>15000</v>
      </c>
      <c r="I87" s="6">
        <f>I88</f>
        <v>3000</v>
      </c>
      <c r="J87" s="14">
        <f t="shared" si="5"/>
        <v>20</v>
      </c>
      <c r="K87" s="12"/>
    </row>
    <row r="88" spans="1:11" ht="38.25" customHeight="1">
      <c r="A88" s="39" t="s">
        <v>175</v>
      </c>
      <c r="B88" s="40"/>
      <c r="C88" s="41"/>
      <c r="D88" s="4" t="s">
        <v>131</v>
      </c>
      <c r="E88" s="2" t="s">
        <v>123</v>
      </c>
      <c r="F88" s="2" t="s">
        <v>164</v>
      </c>
      <c r="G88" s="2" t="s">
        <v>0</v>
      </c>
      <c r="H88" s="6">
        <f>H89</f>
        <v>15000</v>
      </c>
      <c r="I88" s="6">
        <f>I89</f>
        <v>3000</v>
      </c>
      <c r="J88" s="14">
        <f t="shared" si="5"/>
        <v>20</v>
      </c>
      <c r="K88" s="12"/>
    </row>
    <row r="89" spans="1:11" ht="18.75" customHeight="1">
      <c r="A89" s="45" t="s">
        <v>68</v>
      </c>
      <c r="B89" s="45"/>
      <c r="C89" s="45"/>
      <c r="D89" s="4" t="s">
        <v>131</v>
      </c>
      <c r="E89" s="2" t="s">
        <v>123</v>
      </c>
      <c r="F89" s="2" t="s">
        <v>164</v>
      </c>
      <c r="G89" s="2" t="s">
        <v>69</v>
      </c>
      <c r="H89" s="6">
        <v>15000</v>
      </c>
      <c r="I89" s="14">
        <v>3000</v>
      </c>
      <c r="J89" s="14">
        <f t="shared" si="5"/>
        <v>20</v>
      </c>
      <c r="K89" s="12"/>
    </row>
    <row r="90" spans="1:11" ht="18" customHeight="1">
      <c r="A90" s="46" t="s">
        <v>60</v>
      </c>
      <c r="B90" s="46"/>
      <c r="C90" s="46"/>
      <c r="D90" s="4" t="s">
        <v>131</v>
      </c>
      <c r="E90" s="2" t="s">
        <v>124</v>
      </c>
      <c r="F90" s="3" t="s">
        <v>11</v>
      </c>
      <c r="G90" s="3" t="s">
        <v>0</v>
      </c>
      <c r="H90" s="6">
        <f>H91+H102</f>
        <v>80452.19999999998</v>
      </c>
      <c r="I90" s="6">
        <f>I91+I102</f>
        <v>55158</v>
      </c>
      <c r="J90" s="14">
        <f t="shared" si="5"/>
        <v>68.55996479897381</v>
      </c>
      <c r="K90" s="12"/>
    </row>
    <row r="91" spans="1:11" ht="18.75" customHeight="1">
      <c r="A91" s="38" t="s">
        <v>60</v>
      </c>
      <c r="B91" s="38"/>
      <c r="C91" s="38"/>
      <c r="D91" s="4" t="s">
        <v>131</v>
      </c>
      <c r="E91" s="2" t="s">
        <v>124</v>
      </c>
      <c r="F91" s="3" t="s">
        <v>53</v>
      </c>
      <c r="G91" s="3" t="s">
        <v>0</v>
      </c>
      <c r="H91" s="6">
        <f>H92+H94+H96+H98+H100</f>
        <v>64452.19999999999</v>
      </c>
      <c r="I91" s="6">
        <f>I92+I94+I96+I98+I100</f>
        <v>51350.5</v>
      </c>
      <c r="J91" s="14">
        <f t="shared" si="5"/>
        <v>79.67222220498293</v>
      </c>
      <c r="K91" s="12"/>
    </row>
    <row r="92" spans="1:11" ht="18.75" customHeight="1">
      <c r="A92" s="38" t="s">
        <v>54</v>
      </c>
      <c r="B92" s="38"/>
      <c r="C92" s="38"/>
      <c r="D92" s="4" t="s">
        <v>131</v>
      </c>
      <c r="E92" s="2" t="s">
        <v>124</v>
      </c>
      <c r="F92" s="3" t="s">
        <v>94</v>
      </c>
      <c r="G92" s="3" t="s">
        <v>0</v>
      </c>
      <c r="H92" s="6">
        <f>H93</f>
        <v>31090.8</v>
      </c>
      <c r="I92" s="6">
        <f>I93</f>
        <v>31006.5</v>
      </c>
      <c r="J92" s="14">
        <f t="shared" si="5"/>
        <v>99.72885869774981</v>
      </c>
      <c r="K92" s="12"/>
    </row>
    <row r="93" spans="1:11" ht="18.75" customHeight="1">
      <c r="A93" s="45" t="s">
        <v>68</v>
      </c>
      <c r="B93" s="45"/>
      <c r="C93" s="45"/>
      <c r="D93" s="4" t="s">
        <v>131</v>
      </c>
      <c r="E93" s="2" t="s">
        <v>124</v>
      </c>
      <c r="F93" s="3" t="s">
        <v>94</v>
      </c>
      <c r="G93" s="3" t="s">
        <v>69</v>
      </c>
      <c r="H93" s="6">
        <v>31090.8</v>
      </c>
      <c r="I93" s="14">
        <v>31006.5</v>
      </c>
      <c r="J93" s="14">
        <f t="shared" si="5"/>
        <v>99.72885869774981</v>
      </c>
      <c r="K93" s="12"/>
    </row>
    <row r="94" spans="1:11" ht="41.25" customHeight="1">
      <c r="A94" s="38" t="s">
        <v>62</v>
      </c>
      <c r="B94" s="38"/>
      <c r="C94" s="38"/>
      <c r="D94" s="4" t="s">
        <v>131</v>
      </c>
      <c r="E94" s="2" t="s">
        <v>124</v>
      </c>
      <c r="F94" s="3" t="s">
        <v>95</v>
      </c>
      <c r="G94" s="3" t="s">
        <v>0</v>
      </c>
      <c r="H94" s="6">
        <f>H95</f>
        <v>6668.3</v>
      </c>
      <c r="I94" s="6">
        <f>I95</f>
        <v>4547.3</v>
      </c>
      <c r="J94" s="14">
        <f t="shared" si="5"/>
        <v>68.19279276577238</v>
      </c>
      <c r="K94" s="12"/>
    </row>
    <row r="95" spans="1:11" ht="18.75" customHeight="1">
      <c r="A95" s="45" t="s">
        <v>68</v>
      </c>
      <c r="B95" s="45"/>
      <c r="C95" s="45"/>
      <c r="D95" s="4" t="s">
        <v>131</v>
      </c>
      <c r="E95" s="2" t="s">
        <v>124</v>
      </c>
      <c r="F95" s="3" t="s">
        <v>95</v>
      </c>
      <c r="G95" s="3" t="s">
        <v>69</v>
      </c>
      <c r="H95" s="6">
        <f>3350+3318.3</f>
        <v>6668.3</v>
      </c>
      <c r="I95" s="14">
        <v>4547.3</v>
      </c>
      <c r="J95" s="14">
        <f t="shared" si="5"/>
        <v>68.19279276577238</v>
      </c>
      <c r="K95" s="12"/>
    </row>
    <row r="96" spans="1:11" ht="18.75" customHeight="1">
      <c r="A96" s="38" t="s">
        <v>63</v>
      </c>
      <c r="B96" s="38"/>
      <c r="C96" s="38"/>
      <c r="D96" s="4" t="s">
        <v>131</v>
      </c>
      <c r="E96" s="2" t="s">
        <v>124</v>
      </c>
      <c r="F96" s="3" t="s">
        <v>96</v>
      </c>
      <c r="G96" s="3" t="s">
        <v>0</v>
      </c>
      <c r="H96" s="6">
        <f>H97</f>
        <v>6972.7</v>
      </c>
      <c r="I96" s="6">
        <f>I97</f>
        <v>5770.9</v>
      </c>
      <c r="J96" s="14">
        <f t="shared" si="5"/>
        <v>82.76420898647584</v>
      </c>
      <c r="K96" s="12"/>
    </row>
    <row r="97" spans="1:11" ht="18.75" customHeight="1">
      <c r="A97" s="45" t="s">
        <v>68</v>
      </c>
      <c r="B97" s="45"/>
      <c r="C97" s="45"/>
      <c r="D97" s="4" t="s">
        <v>131</v>
      </c>
      <c r="E97" s="2" t="s">
        <v>124</v>
      </c>
      <c r="F97" s="3" t="s">
        <v>96</v>
      </c>
      <c r="G97" s="3" t="s">
        <v>69</v>
      </c>
      <c r="H97" s="6">
        <f>6432.7+540</f>
        <v>6972.7</v>
      </c>
      <c r="I97" s="14">
        <v>5770.9</v>
      </c>
      <c r="J97" s="14">
        <f t="shared" si="5"/>
        <v>82.76420898647584</v>
      </c>
      <c r="K97" s="12"/>
    </row>
    <row r="98" spans="1:11" ht="18.75" customHeight="1">
      <c r="A98" s="38" t="s">
        <v>97</v>
      </c>
      <c r="B98" s="38"/>
      <c r="C98" s="38"/>
      <c r="D98" s="4" t="s">
        <v>131</v>
      </c>
      <c r="E98" s="2" t="s">
        <v>124</v>
      </c>
      <c r="F98" s="3" t="s">
        <v>98</v>
      </c>
      <c r="G98" s="3" t="s">
        <v>0</v>
      </c>
      <c r="H98" s="6">
        <f>H99</f>
        <v>4305.7</v>
      </c>
      <c r="I98" s="6">
        <f>I99</f>
        <v>999.7</v>
      </c>
      <c r="J98" s="14">
        <f t="shared" si="5"/>
        <v>23.218059781220244</v>
      </c>
      <c r="K98" s="12"/>
    </row>
    <row r="99" spans="1:11" ht="18.75" customHeight="1">
      <c r="A99" s="45" t="s">
        <v>68</v>
      </c>
      <c r="B99" s="45"/>
      <c r="C99" s="45"/>
      <c r="D99" s="4" t="s">
        <v>131</v>
      </c>
      <c r="E99" s="2" t="s">
        <v>124</v>
      </c>
      <c r="F99" s="3" t="s">
        <v>98</v>
      </c>
      <c r="G99" s="3" t="s">
        <v>69</v>
      </c>
      <c r="H99" s="6">
        <f>8611.4/2</f>
        <v>4305.7</v>
      </c>
      <c r="I99" s="14">
        <v>999.7</v>
      </c>
      <c r="J99" s="14">
        <f t="shared" si="5"/>
        <v>23.218059781220244</v>
      </c>
      <c r="K99" s="12"/>
    </row>
    <row r="100" spans="1:11" ht="26.25" customHeight="1">
      <c r="A100" s="38" t="s">
        <v>61</v>
      </c>
      <c r="B100" s="38"/>
      <c r="C100" s="38"/>
      <c r="D100" s="4" t="s">
        <v>131</v>
      </c>
      <c r="E100" s="2" t="s">
        <v>124</v>
      </c>
      <c r="F100" s="3" t="s">
        <v>99</v>
      </c>
      <c r="G100" s="3" t="s">
        <v>0</v>
      </c>
      <c r="H100" s="6">
        <f>H101</f>
        <v>15414.699999999999</v>
      </c>
      <c r="I100" s="6">
        <f>I101</f>
        <v>9026.1</v>
      </c>
      <c r="J100" s="14">
        <f t="shared" si="5"/>
        <v>58.5551454131446</v>
      </c>
      <c r="K100" s="12"/>
    </row>
    <row r="101" spans="1:11" ht="18.75" customHeight="1">
      <c r="A101" s="45" t="s">
        <v>68</v>
      </c>
      <c r="B101" s="45"/>
      <c r="C101" s="45"/>
      <c r="D101" s="4" t="s">
        <v>131</v>
      </c>
      <c r="E101" s="2" t="s">
        <v>124</v>
      </c>
      <c r="F101" s="3" t="s">
        <v>99</v>
      </c>
      <c r="G101" s="3" t="s">
        <v>69</v>
      </c>
      <c r="H101" s="6">
        <f>(9649+4305.7+3469.1-2969.1)+1500-540</f>
        <v>15414.699999999999</v>
      </c>
      <c r="I101" s="14">
        <v>9026.1</v>
      </c>
      <c r="J101" s="14">
        <f t="shared" si="5"/>
        <v>58.5551454131446</v>
      </c>
      <c r="K101" s="12"/>
    </row>
    <row r="102" spans="1:11" ht="21" customHeight="1">
      <c r="A102" s="39" t="s">
        <v>161</v>
      </c>
      <c r="B102" s="40"/>
      <c r="C102" s="41"/>
      <c r="D102" s="19" t="s">
        <v>131</v>
      </c>
      <c r="E102" s="19" t="s">
        <v>124</v>
      </c>
      <c r="F102" s="20">
        <v>7950000</v>
      </c>
      <c r="G102" s="3" t="s">
        <v>0</v>
      </c>
      <c r="H102" s="6">
        <f>H103+H105+H107</f>
        <v>16000</v>
      </c>
      <c r="I102" s="6">
        <f>I103+I105+I107</f>
        <v>3807.5</v>
      </c>
      <c r="J102" s="14">
        <f t="shared" si="5"/>
        <v>23.796875</v>
      </c>
      <c r="K102" s="12"/>
    </row>
    <row r="103" spans="1:11" ht="40.5" customHeight="1">
      <c r="A103" s="39" t="s">
        <v>176</v>
      </c>
      <c r="B103" s="40"/>
      <c r="C103" s="41"/>
      <c r="D103" s="19" t="s">
        <v>131</v>
      </c>
      <c r="E103" s="19" t="s">
        <v>124</v>
      </c>
      <c r="F103" s="20">
        <v>7950400</v>
      </c>
      <c r="G103" s="3" t="s">
        <v>0</v>
      </c>
      <c r="H103" s="6">
        <f>H104</f>
        <v>1500</v>
      </c>
      <c r="I103" s="6">
        <f>I104</f>
        <v>906.2</v>
      </c>
      <c r="J103" s="14">
        <f t="shared" si="5"/>
        <v>60.413333333333334</v>
      </c>
      <c r="K103" s="12"/>
    </row>
    <row r="104" spans="1:11" ht="18.75" customHeight="1">
      <c r="A104" s="42" t="s">
        <v>68</v>
      </c>
      <c r="B104" s="43"/>
      <c r="C104" s="44"/>
      <c r="D104" s="4" t="s">
        <v>131</v>
      </c>
      <c r="E104" s="2" t="s">
        <v>124</v>
      </c>
      <c r="F104" s="3" t="s">
        <v>165</v>
      </c>
      <c r="G104" s="3" t="s">
        <v>69</v>
      </c>
      <c r="H104" s="6">
        <v>1500</v>
      </c>
      <c r="I104" s="14">
        <v>906.2</v>
      </c>
      <c r="J104" s="14">
        <f t="shared" si="5"/>
        <v>60.413333333333334</v>
      </c>
      <c r="K104" s="12"/>
    </row>
    <row r="105" spans="1:11" ht="27.75" customHeight="1">
      <c r="A105" s="39" t="s">
        <v>170</v>
      </c>
      <c r="B105" s="40"/>
      <c r="C105" s="41"/>
      <c r="D105" s="19" t="s">
        <v>131</v>
      </c>
      <c r="E105" s="19" t="s">
        <v>124</v>
      </c>
      <c r="F105" s="20">
        <v>7950500</v>
      </c>
      <c r="G105" s="3" t="s">
        <v>0</v>
      </c>
      <c r="H105" s="6">
        <f>H106</f>
        <v>7500</v>
      </c>
      <c r="I105" s="6">
        <f>I106</f>
        <v>2901.3</v>
      </c>
      <c r="J105" s="14">
        <f t="shared" si="5"/>
        <v>38.684</v>
      </c>
      <c r="K105" s="12"/>
    </row>
    <row r="106" spans="1:11" ht="18.75" customHeight="1">
      <c r="A106" s="42" t="s">
        <v>68</v>
      </c>
      <c r="B106" s="43"/>
      <c r="C106" s="44"/>
      <c r="D106" s="4" t="s">
        <v>131</v>
      </c>
      <c r="E106" s="2" t="s">
        <v>124</v>
      </c>
      <c r="F106" s="3" t="s">
        <v>166</v>
      </c>
      <c r="G106" s="3" t="s">
        <v>69</v>
      </c>
      <c r="H106" s="6">
        <v>7500</v>
      </c>
      <c r="I106" s="14">
        <v>2901.3</v>
      </c>
      <c r="J106" s="14">
        <f t="shared" si="5"/>
        <v>38.684</v>
      </c>
      <c r="K106" s="12"/>
    </row>
    <row r="107" spans="1:11" ht="39.75" customHeight="1">
      <c r="A107" s="39" t="s">
        <v>171</v>
      </c>
      <c r="B107" s="40"/>
      <c r="C107" s="41"/>
      <c r="D107" s="19" t="s">
        <v>131</v>
      </c>
      <c r="E107" s="19" t="s">
        <v>124</v>
      </c>
      <c r="F107" s="20">
        <v>7950600</v>
      </c>
      <c r="G107" s="3" t="s">
        <v>0</v>
      </c>
      <c r="H107" s="6">
        <f>H108</f>
        <v>7000</v>
      </c>
      <c r="I107" s="6">
        <f>I108</f>
        <v>0</v>
      </c>
      <c r="J107" s="14">
        <f t="shared" si="5"/>
        <v>0</v>
      </c>
      <c r="K107" s="12"/>
    </row>
    <row r="108" spans="1:11" ht="18.75" customHeight="1">
      <c r="A108" s="42" t="s">
        <v>68</v>
      </c>
      <c r="B108" s="43"/>
      <c r="C108" s="44"/>
      <c r="D108" s="4" t="s">
        <v>131</v>
      </c>
      <c r="E108" s="2" t="s">
        <v>124</v>
      </c>
      <c r="F108" s="3" t="s">
        <v>167</v>
      </c>
      <c r="G108" s="3" t="s">
        <v>69</v>
      </c>
      <c r="H108" s="6">
        <v>7000</v>
      </c>
      <c r="I108" s="14">
        <v>0</v>
      </c>
      <c r="J108" s="14">
        <f t="shared" si="5"/>
        <v>0</v>
      </c>
      <c r="K108" s="12"/>
    </row>
    <row r="109" spans="1:11" ht="18.75" customHeight="1">
      <c r="A109" s="52" t="s">
        <v>4</v>
      </c>
      <c r="B109" s="52"/>
      <c r="C109" s="52"/>
      <c r="D109" s="8" t="s">
        <v>132</v>
      </c>
      <c r="E109" s="9" t="s">
        <v>121</v>
      </c>
      <c r="F109" s="9" t="s">
        <v>11</v>
      </c>
      <c r="G109" s="9" t="s">
        <v>0</v>
      </c>
      <c r="H109" s="18">
        <f aca="true" t="shared" si="6" ref="H109:I112">H110</f>
        <v>4149.5</v>
      </c>
      <c r="I109" s="18">
        <f t="shared" si="6"/>
        <v>3044.9</v>
      </c>
      <c r="J109" s="14">
        <f t="shared" si="5"/>
        <v>73.37992529220388</v>
      </c>
      <c r="K109" s="12"/>
    </row>
    <row r="110" spans="1:11" ht="18.75" customHeight="1">
      <c r="A110" s="49" t="s">
        <v>23</v>
      </c>
      <c r="B110" s="50"/>
      <c r="C110" s="50"/>
      <c r="D110" s="4" t="s">
        <v>132</v>
      </c>
      <c r="E110" s="2" t="s">
        <v>132</v>
      </c>
      <c r="F110" s="2" t="s">
        <v>11</v>
      </c>
      <c r="G110" s="2" t="s">
        <v>0</v>
      </c>
      <c r="H110" s="6">
        <f t="shared" si="6"/>
        <v>4149.5</v>
      </c>
      <c r="I110" s="6">
        <f t="shared" si="6"/>
        <v>3044.9</v>
      </c>
      <c r="J110" s="14">
        <f t="shared" si="5"/>
        <v>73.37992529220388</v>
      </c>
      <c r="K110" s="12"/>
    </row>
    <row r="111" spans="1:11" ht="18.75" customHeight="1">
      <c r="A111" s="62" t="s">
        <v>24</v>
      </c>
      <c r="B111" s="38"/>
      <c r="C111" s="38"/>
      <c r="D111" s="4" t="s">
        <v>132</v>
      </c>
      <c r="E111" s="2" t="s">
        <v>132</v>
      </c>
      <c r="F111" s="2" t="s">
        <v>25</v>
      </c>
      <c r="G111" s="2" t="s">
        <v>0</v>
      </c>
      <c r="H111" s="6">
        <f t="shared" si="6"/>
        <v>4149.5</v>
      </c>
      <c r="I111" s="6">
        <f t="shared" si="6"/>
        <v>3044.9</v>
      </c>
      <c r="J111" s="14">
        <f t="shared" si="5"/>
        <v>73.37992529220388</v>
      </c>
      <c r="K111" s="12"/>
    </row>
    <row r="112" spans="1:11" ht="18.75" customHeight="1">
      <c r="A112" s="62" t="s">
        <v>50</v>
      </c>
      <c r="B112" s="38"/>
      <c r="C112" s="38"/>
      <c r="D112" s="4" t="s">
        <v>132</v>
      </c>
      <c r="E112" s="2" t="s">
        <v>132</v>
      </c>
      <c r="F112" s="2" t="s">
        <v>100</v>
      </c>
      <c r="G112" s="2" t="s">
        <v>0</v>
      </c>
      <c r="H112" s="6">
        <f t="shared" si="6"/>
        <v>4149.5</v>
      </c>
      <c r="I112" s="6">
        <f t="shared" si="6"/>
        <v>3044.9</v>
      </c>
      <c r="J112" s="14">
        <f t="shared" si="5"/>
        <v>73.37992529220388</v>
      </c>
      <c r="K112" s="12"/>
    </row>
    <row r="113" spans="1:11" ht="18.75" customHeight="1">
      <c r="A113" s="45" t="s">
        <v>68</v>
      </c>
      <c r="B113" s="45"/>
      <c r="C113" s="45"/>
      <c r="D113" s="4" t="s">
        <v>132</v>
      </c>
      <c r="E113" s="2" t="s">
        <v>132</v>
      </c>
      <c r="F113" s="2" t="s">
        <v>100</v>
      </c>
      <c r="G113" s="2" t="s">
        <v>69</v>
      </c>
      <c r="H113" s="6">
        <f>(4107.9-500)+1000-13.5-444.9</f>
        <v>4149.5</v>
      </c>
      <c r="I113" s="14">
        <v>3044.9</v>
      </c>
      <c r="J113" s="14">
        <f t="shared" si="5"/>
        <v>73.37992529220388</v>
      </c>
      <c r="K113" s="12"/>
    </row>
    <row r="114" spans="1:11" ht="26.25" customHeight="1">
      <c r="A114" s="63" t="s">
        <v>26</v>
      </c>
      <c r="B114" s="64"/>
      <c r="C114" s="64"/>
      <c r="D114" s="9" t="s">
        <v>130</v>
      </c>
      <c r="E114" s="9" t="s">
        <v>121</v>
      </c>
      <c r="F114" s="9" t="s">
        <v>11</v>
      </c>
      <c r="G114" s="9" t="s">
        <v>0</v>
      </c>
      <c r="H114" s="17">
        <f>H115+H133+H137</f>
        <v>98967.79999999999</v>
      </c>
      <c r="I114" s="17">
        <f>I115+I133+I137</f>
        <v>95847.70000000001</v>
      </c>
      <c r="J114" s="14">
        <f t="shared" si="5"/>
        <v>96.84735843375323</v>
      </c>
      <c r="K114" s="12"/>
    </row>
    <row r="115" spans="1:11" ht="18.75" customHeight="1">
      <c r="A115" s="47" t="s">
        <v>27</v>
      </c>
      <c r="B115" s="46"/>
      <c r="C115" s="46"/>
      <c r="D115" s="4" t="s">
        <v>130</v>
      </c>
      <c r="E115" s="2" t="s">
        <v>122</v>
      </c>
      <c r="F115" s="2" t="s">
        <v>11</v>
      </c>
      <c r="G115" s="2" t="s">
        <v>0</v>
      </c>
      <c r="H115" s="13">
        <f>H116+H119+H127+H130+H124+H122</f>
        <v>97136.79999999999</v>
      </c>
      <c r="I115" s="13">
        <f>I116+I119+I127+I130+I124+I122</f>
        <v>94298.1</v>
      </c>
      <c r="J115" s="14">
        <f t="shared" si="5"/>
        <v>97.07762660495302</v>
      </c>
      <c r="K115" s="12"/>
    </row>
    <row r="116" spans="1:11" ht="26.25" customHeight="1">
      <c r="A116" s="37" t="s">
        <v>28</v>
      </c>
      <c r="B116" s="45"/>
      <c r="C116" s="45"/>
      <c r="D116" s="4" t="s">
        <v>130</v>
      </c>
      <c r="E116" s="2" t="s">
        <v>122</v>
      </c>
      <c r="F116" s="2" t="s">
        <v>29</v>
      </c>
      <c r="G116" s="2" t="s">
        <v>0</v>
      </c>
      <c r="H116" s="13">
        <f>H117</f>
        <v>66674.2</v>
      </c>
      <c r="I116" s="13">
        <f>I117</f>
        <v>64165.8</v>
      </c>
      <c r="J116" s="14">
        <f t="shared" si="5"/>
        <v>96.23782512576079</v>
      </c>
      <c r="K116" s="12"/>
    </row>
    <row r="117" spans="1:11" ht="18.75" customHeight="1">
      <c r="A117" s="62" t="s">
        <v>22</v>
      </c>
      <c r="B117" s="38"/>
      <c r="C117" s="38"/>
      <c r="D117" s="4" t="s">
        <v>130</v>
      </c>
      <c r="E117" s="2" t="s">
        <v>122</v>
      </c>
      <c r="F117" s="2" t="s">
        <v>101</v>
      </c>
      <c r="G117" s="2" t="s">
        <v>0</v>
      </c>
      <c r="H117" s="6">
        <f>H118</f>
        <v>66674.2</v>
      </c>
      <c r="I117" s="6">
        <f>I118</f>
        <v>64165.8</v>
      </c>
      <c r="J117" s="14">
        <f t="shared" si="5"/>
        <v>96.23782512576079</v>
      </c>
      <c r="K117" s="12"/>
    </row>
    <row r="118" spans="1:11" ht="18.75" customHeight="1">
      <c r="A118" s="62" t="s">
        <v>86</v>
      </c>
      <c r="B118" s="38"/>
      <c r="C118" s="38"/>
      <c r="D118" s="4" t="s">
        <v>130</v>
      </c>
      <c r="E118" s="2" t="s">
        <v>122</v>
      </c>
      <c r="F118" s="2" t="s">
        <v>101</v>
      </c>
      <c r="G118" s="2" t="s">
        <v>85</v>
      </c>
      <c r="H118" s="15">
        <f>26367.3+6000+10454.3+860.9+(10438-2392.4)+576.9+((10172.5+1297.7+400-997.2-203.7)+862)+1316+15+800+22+13.5+671.4</f>
        <v>66674.2</v>
      </c>
      <c r="I118" s="14">
        <v>64165.8</v>
      </c>
      <c r="J118" s="14">
        <f t="shared" si="5"/>
        <v>96.23782512576079</v>
      </c>
      <c r="K118" s="12"/>
    </row>
    <row r="119" spans="1:11" ht="18.75" customHeight="1">
      <c r="A119" s="62" t="s">
        <v>5</v>
      </c>
      <c r="B119" s="62"/>
      <c r="C119" s="62"/>
      <c r="D119" s="4" t="s">
        <v>130</v>
      </c>
      <c r="E119" s="2" t="s">
        <v>122</v>
      </c>
      <c r="F119" s="3" t="s">
        <v>30</v>
      </c>
      <c r="G119" s="3" t="s">
        <v>0</v>
      </c>
      <c r="H119" s="6">
        <f>H120</f>
        <v>13754.800000000001</v>
      </c>
      <c r="I119" s="6">
        <f>I120</f>
        <v>13459</v>
      </c>
      <c r="J119" s="14">
        <f t="shared" si="5"/>
        <v>97.84947800040712</v>
      </c>
      <c r="K119" s="12"/>
    </row>
    <row r="120" spans="1:11" ht="18.75" customHeight="1">
      <c r="A120" s="62" t="s">
        <v>22</v>
      </c>
      <c r="B120" s="38"/>
      <c r="C120" s="38"/>
      <c r="D120" s="4" t="s">
        <v>130</v>
      </c>
      <c r="E120" s="2" t="s">
        <v>122</v>
      </c>
      <c r="F120" s="3" t="s">
        <v>102</v>
      </c>
      <c r="G120" s="3" t="s">
        <v>0</v>
      </c>
      <c r="H120" s="6">
        <f>H121</f>
        <v>13754.800000000001</v>
      </c>
      <c r="I120" s="6">
        <f>I121</f>
        <v>13459</v>
      </c>
      <c r="J120" s="14">
        <f t="shared" si="5"/>
        <v>97.84947800040712</v>
      </c>
      <c r="K120" s="12"/>
    </row>
    <row r="121" spans="1:11" ht="18.75" customHeight="1">
      <c r="A121" s="62" t="s">
        <v>86</v>
      </c>
      <c r="B121" s="38"/>
      <c r="C121" s="38"/>
      <c r="D121" s="4" t="s">
        <v>130</v>
      </c>
      <c r="E121" s="2" t="s">
        <v>122</v>
      </c>
      <c r="F121" s="3" t="s">
        <v>102</v>
      </c>
      <c r="G121" s="3" t="s">
        <v>85</v>
      </c>
      <c r="H121" s="6">
        <f>(14134.6-1090.8)+500+211</f>
        <v>13754.800000000001</v>
      </c>
      <c r="I121" s="14">
        <v>13459</v>
      </c>
      <c r="J121" s="14">
        <f t="shared" si="5"/>
        <v>97.84947800040712</v>
      </c>
      <c r="K121" s="12"/>
    </row>
    <row r="122" spans="1:12" ht="29.25" customHeight="1">
      <c r="A122" s="62" t="s">
        <v>185</v>
      </c>
      <c r="B122" s="38"/>
      <c r="C122" s="38"/>
      <c r="D122" s="4" t="s">
        <v>130</v>
      </c>
      <c r="E122" s="4" t="s">
        <v>122</v>
      </c>
      <c r="F122" s="2" t="s">
        <v>186</v>
      </c>
      <c r="G122" s="3" t="s">
        <v>0</v>
      </c>
      <c r="H122" s="6">
        <f>H123</f>
        <v>131</v>
      </c>
      <c r="I122" s="6">
        <f>I123</f>
        <v>131</v>
      </c>
      <c r="J122" s="14">
        <f t="shared" si="5"/>
        <v>100</v>
      </c>
      <c r="K122" s="12"/>
      <c r="L122" s="12"/>
    </row>
    <row r="123" spans="1:12" ht="23.25" customHeight="1">
      <c r="A123" s="62" t="s">
        <v>86</v>
      </c>
      <c r="B123" s="38"/>
      <c r="C123" s="38"/>
      <c r="D123" s="4" t="s">
        <v>130</v>
      </c>
      <c r="E123" s="2" t="s">
        <v>122</v>
      </c>
      <c r="F123" s="3" t="s">
        <v>186</v>
      </c>
      <c r="G123" s="3" t="s">
        <v>85</v>
      </c>
      <c r="H123" s="6">
        <v>131</v>
      </c>
      <c r="I123" s="14">
        <v>131</v>
      </c>
      <c r="J123" s="14">
        <f t="shared" si="5"/>
        <v>100</v>
      </c>
      <c r="K123" s="12"/>
      <c r="L123" s="12"/>
    </row>
    <row r="124" spans="1:11" ht="21" customHeight="1">
      <c r="A124" s="39" t="s">
        <v>161</v>
      </c>
      <c r="B124" s="40"/>
      <c r="C124" s="41"/>
      <c r="D124" s="19" t="s">
        <v>130</v>
      </c>
      <c r="E124" s="19" t="s">
        <v>122</v>
      </c>
      <c r="F124" s="20">
        <v>7950000</v>
      </c>
      <c r="G124" s="3" t="s">
        <v>0</v>
      </c>
      <c r="H124" s="6">
        <f>H125</f>
        <v>1215</v>
      </c>
      <c r="I124" s="6">
        <f>I125</f>
        <v>1202.8</v>
      </c>
      <c r="J124" s="14">
        <f t="shared" si="5"/>
        <v>98.99588477366255</v>
      </c>
      <c r="K124" s="12"/>
    </row>
    <row r="125" spans="1:11" ht="26.25" customHeight="1">
      <c r="A125" s="39" t="s">
        <v>172</v>
      </c>
      <c r="B125" s="40"/>
      <c r="C125" s="41"/>
      <c r="D125" s="19" t="s">
        <v>130</v>
      </c>
      <c r="E125" s="19" t="s">
        <v>122</v>
      </c>
      <c r="F125" s="20">
        <v>7950700</v>
      </c>
      <c r="G125" s="3" t="s">
        <v>0</v>
      </c>
      <c r="H125" s="6">
        <f>H126</f>
        <v>1215</v>
      </c>
      <c r="I125" s="6">
        <f>I126</f>
        <v>1202.8</v>
      </c>
      <c r="J125" s="14">
        <f t="shared" si="5"/>
        <v>98.99588477366255</v>
      </c>
      <c r="K125" s="12"/>
    </row>
    <row r="126" spans="1:11" ht="18.75" customHeight="1">
      <c r="A126" s="62" t="s">
        <v>86</v>
      </c>
      <c r="B126" s="38"/>
      <c r="C126" s="38"/>
      <c r="D126" s="4" t="s">
        <v>130</v>
      </c>
      <c r="E126" s="2" t="s">
        <v>122</v>
      </c>
      <c r="F126" s="3" t="s">
        <v>168</v>
      </c>
      <c r="G126" s="3" t="s">
        <v>85</v>
      </c>
      <c r="H126" s="6">
        <v>1215</v>
      </c>
      <c r="I126" s="14">
        <v>1202.8</v>
      </c>
      <c r="J126" s="14">
        <f t="shared" si="5"/>
        <v>98.99588477366255</v>
      </c>
      <c r="K126" s="12"/>
    </row>
    <row r="127" spans="1:11" ht="26.25" customHeight="1">
      <c r="A127" s="62" t="s">
        <v>31</v>
      </c>
      <c r="B127" s="38"/>
      <c r="C127" s="38"/>
      <c r="D127" s="4" t="s">
        <v>130</v>
      </c>
      <c r="E127" s="2" t="s">
        <v>122</v>
      </c>
      <c r="F127" s="3" t="s">
        <v>32</v>
      </c>
      <c r="G127" s="3" t="s">
        <v>0</v>
      </c>
      <c r="H127" s="6">
        <f>H128</f>
        <v>12376.900000000001</v>
      </c>
      <c r="I127" s="6">
        <f>I128</f>
        <v>12373.2</v>
      </c>
      <c r="J127" s="14">
        <f t="shared" si="5"/>
        <v>99.97010559994828</v>
      </c>
      <c r="K127" s="12"/>
    </row>
    <row r="128" spans="1:11" ht="18.75" customHeight="1">
      <c r="A128" s="62" t="s">
        <v>22</v>
      </c>
      <c r="B128" s="38"/>
      <c r="C128" s="38"/>
      <c r="D128" s="4" t="s">
        <v>130</v>
      </c>
      <c r="E128" s="2" t="s">
        <v>122</v>
      </c>
      <c r="F128" s="3" t="s">
        <v>103</v>
      </c>
      <c r="G128" s="3" t="s">
        <v>0</v>
      </c>
      <c r="H128" s="6">
        <f>H129</f>
        <v>12376.900000000001</v>
      </c>
      <c r="I128" s="6">
        <f>I129</f>
        <v>12373.2</v>
      </c>
      <c r="J128" s="14">
        <f t="shared" si="5"/>
        <v>99.97010559994828</v>
      </c>
      <c r="K128" s="12"/>
    </row>
    <row r="129" spans="1:11" ht="18.75" customHeight="1">
      <c r="A129" s="62" t="s">
        <v>86</v>
      </c>
      <c r="B129" s="38"/>
      <c r="C129" s="38"/>
      <c r="D129" s="4" t="s">
        <v>130</v>
      </c>
      <c r="E129" s="2" t="s">
        <v>122</v>
      </c>
      <c r="F129" s="3" t="s">
        <v>103</v>
      </c>
      <c r="G129" s="3" t="s">
        <v>85</v>
      </c>
      <c r="H129" s="6">
        <f>(11153.2-1000)+2223.7</f>
        <v>12376.900000000001</v>
      </c>
      <c r="I129" s="14">
        <v>12373.2</v>
      </c>
      <c r="J129" s="14">
        <f t="shared" si="5"/>
        <v>99.97010559994828</v>
      </c>
      <c r="K129" s="12"/>
    </row>
    <row r="130" spans="1:11" ht="26.25" customHeight="1">
      <c r="A130" s="62" t="s">
        <v>43</v>
      </c>
      <c r="B130" s="62"/>
      <c r="C130" s="62"/>
      <c r="D130" s="4" t="s">
        <v>130</v>
      </c>
      <c r="E130" s="2" t="s">
        <v>122</v>
      </c>
      <c r="F130" s="3" t="s">
        <v>44</v>
      </c>
      <c r="G130" s="3" t="s">
        <v>0</v>
      </c>
      <c r="H130" s="6">
        <f>H131</f>
        <v>2984.8999999999996</v>
      </c>
      <c r="I130" s="6">
        <f>I131</f>
        <v>2966.3</v>
      </c>
      <c r="J130" s="14">
        <f t="shared" si="5"/>
        <v>99.37686354651748</v>
      </c>
      <c r="K130" s="12"/>
    </row>
    <row r="131" spans="1:11" ht="26.25" customHeight="1">
      <c r="A131" s="62" t="s">
        <v>33</v>
      </c>
      <c r="B131" s="38"/>
      <c r="C131" s="38"/>
      <c r="D131" s="4" t="s">
        <v>130</v>
      </c>
      <c r="E131" s="2" t="s">
        <v>122</v>
      </c>
      <c r="F131" s="3" t="s">
        <v>104</v>
      </c>
      <c r="G131" s="3" t="s">
        <v>0</v>
      </c>
      <c r="H131" s="6">
        <f>H132</f>
        <v>2984.8999999999996</v>
      </c>
      <c r="I131" s="6">
        <f>I132</f>
        <v>2966.3</v>
      </c>
      <c r="J131" s="14">
        <f t="shared" si="5"/>
        <v>99.37686354651748</v>
      </c>
      <c r="K131" s="12"/>
    </row>
    <row r="132" spans="1:11" ht="18.75" customHeight="1">
      <c r="A132" s="62" t="s">
        <v>77</v>
      </c>
      <c r="B132" s="38"/>
      <c r="C132" s="38"/>
      <c r="D132" s="4" t="s">
        <v>130</v>
      </c>
      <c r="E132" s="2" t="s">
        <v>122</v>
      </c>
      <c r="F132" s="3" t="s">
        <v>104</v>
      </c>
      <c r="G132" s="3" t="s">
        <v>78</v>
      </c>
      <c r="H132" s="6">
        <f>1360.7+1500-22+146.2</f>
        <v>2984.8999999999996</v>
      </c>
      <c r="I132" s="14">
        <v>2966.3</v>
      </c>
      <c r="J132" s="14">
        <f t="shared" si="5"/>
        <v>99.37686354651748</v>
      </c>
      <c r="K132" s="12"/>
    </row>
    <row r="133" spans="1:11" ht="18.75" customHeight="1" hidden="1">
      <c r="A133" s="76" t="s">
        <v>113</v>
      </c>
      <c r="B133" s="76"/>
      <c r="C133" s="76"/>
      <c r="D133" s="4" t="s">
        <v>130</v>
      </c>
      <c r="E133" s="3" t="s">
        <v>124</v>
      </c>
      <c r="F133" s="3" t="s">
        <v>11</v>
      </c>
      <c r="G133" s="3" t="s">
        <v>0</v>
      </c>
      <c r="H133" s="6">
        <f>H134</f>
        <v>0</v>
      </c>
      <c r="I133" s="14"/>
      <c r="J133" s="14" t="e">
        <f t="shared" si="5"/>
        <v>#DIV/0!</v>
      </c>
      <c r="K133" s="12"/>
    </row>
    <row r="134" spans="1:11" ht="18.75" customHeight="1" hidden="1">
      <c r="A134" s="83" t="s">
        <v>114</v>
      </c>
      <c r="B134" s="83"/>
      <c r="C134" s="83"/>
      <c r="D134" s="4" t="s">
        <v>130</v>
      </c>
      <c r="E134" s="3" t="s">
        <v>124</v>
      </c>
      <c r="F134" s="3" t="s">
        <v>115</v>
      </c>
      <c r="G134" s="3" t="s">
        <v>0</v>
      </c>
      <c r="H134" s="6">
        <f>H135</f>
        <v>0</v>
      </c>
      <c r="I134" s="14"/>
      <c r="J134" s="14" t="e">
        <f t="shared" si="5"/>
        <v>#DIV/0!</v>
      </c>
      <c r="K134" s="12"/>
    </row>
    <row r="135" spans="1:11" ht="18.75" customHeight="1" hidden="1">
      <c r="A135" s="83" t="s">
        <v>133</v>
      </c>
      <c r="B135" s="83"/>
      <c r="C135" s="83"/>
      <c r="D135" s="4" t="s">
        <v>130</v>
      </c>
      <c r="E135" s="3" t="s">
        <v>124</v>
      </c>
      <c r="F135" s="3" t="s">
        <v>134</v>
      </c>
      <c r="G135" s="3" t="s">
        <v>0</v>
      </c>
      <c r="H135" s="6">
        <f>H136</f>
        <v>0</v>
      </c>
      <c r="I135" s="14"/>
      <c r="J135" s="14" t="e">
        <f t="shared" si="5"/>
        <v>#DIV/0!</v>
      </c>
      <c r="K135" s="12"/>
    </row>
    <row r="136" spans="1:11" ht="18" customHeight="1" hidden="1">
      <c r="A136" s="83" t="s">
        <v>87</v>
      </c>
      <c r="B136" s="83"/>
      <c r="C136" s="83"/>
      <c r="D136" s="4" t="s">
        <v>130</v>
      </c>
      <c r="E136" s="3" t="s">
        <v>124</v>
      </c>
      <c r="F136" s="3" t="s">
        <v>134</v>
      </c>
      <c r="G136" s="3" t="s">
        <v>88</v>
      </c>
      <c r="H136" s="6">
        <v>0</v>
      </c>
      <c r="I136" s="14"/>
      <c r="J136" s="14" t="e">
        <f t="shared" si="5"/>
        <v>#DIV/0!</v>
      </c>
      <c r="K136" s="12"/>
    </row>
    <row r="137" spans="1:11" ht="18.75" customHeight="1">
      <c r="A137" s="49" t="s">
        <v>6</v>
      </c>
      <c r="B137" s="50"/>
      <c r="C137" s="50"/>
      <c r="D137" s="4" t="s">
        <v>130</v>
      </c>
      <c r="E137" s="3" t="s">
        <v>125</v>
      </c>
      <c r="F137" s="3" t="s">
        <v>11</v>
      </c>
      <c r="G137" s="3" t="s">
        <v>0</v>
      </c>
      <c r="H137" s="6">
        <f aca="true" t="shared" si="7" ref="H137:I139">H138</f>
        <v>1831</v>
      </c>
      <c r="I137" s="6">
        <f t="shared" si="7"/>
        <v>1549.6</v>
      </c>
      <c r="J137" s="14">
        <f t="shared" si="5"/>
        <v>84.63134898962316</v>
      </c>
      <c r="K137" s="12"/>
    </row>
    <row r="138" spans="1:11" ht="26.25" customHeight="1">
      <c r="A138" s="62" t="s">
        <v>135</v>
      </c>
      <c r="B138" s="38"/>
      <c r="C138" s="38"/>
      <c r="D138" s="4" t="s">
        <v>130</v>
      </c>
      <c r="E138" s="3" t="s">
        <v>125</v>
      </c>
      <c r="F138" s="3" t="s">
        <v>136</v>
      </c>
      <c r="G138" s="3" t="s">
        <v>0</v>
      </c>
      <c r="H138" s="6">
        <f t="shared" si="7"/>
        <v>1831</v>
      </c>
      <c r="I138" s="6">
        <f t="shared" si="7"/>
        <v>1549.6</v>
      </c>
      <c r="J138" s="14">
        <f t="shared" si="5"/>
        <v>84.63134898962316</v>
      </c>
      <c r="K138" s="12"/>
    </row>
    <row r="139" spans="1:11" ht="27" customHeight="1">
      <c r="A139" s="62" t="s">
        <v>33</v>
      </c>
      <c r="B139" s="38"/>
      <c r="C139" s="38"/>
      <c r="D139" s="4" t="s">
        <v>130</v>
      </c>
      <c r="E139" s="3" t="s">
        <v>125</v>
      </c>
      <c r="F139" s="3" t="s">
        <v>177</v>
      </c>
      <c r="G139" s="3" t="s">
        <v>0</v>
      </c>
      <c r="H139" s="6">
        <f t="shared" si="7"/>
        <v>1831</v>
      </c>
      <c r="I139" s="6">
        <f t="shared" si="7"/>
        <v>1549.6</v>
      </c>
      <c r="J139" s="14">
        <f t="shared" si="5"/>
        <v>84.63134898962316</v>
      </c>
      <c r="K139" s="12"/>
    </row>
    <row r="140" spans="1:11" ht="21.75" customHeight="1">
      <c r="A140" s="62" t="s">
        <v>87</v>
      </c>
      <c r="B140" s="38"/>
      <c r="C140" s="38"/>
      <c r="D140" s="4" t="s">
        <v>130</v>
      </c>
      <c r="E140" s="3" t="s">
        <v>125</v>
      </c>
      <c r="F140" s="3" t="s">
        <v>177</v>
      </c>
      <c r="G140" s="3" t="s">
        <v>88</v>
      </c>
      <c r="H140" s="6">
        <f>5431-1500-2100</f>
        <v>1831</v>
      </c>
      <c r="I140" s="14">
        <v>1549.6</v>
      </c>
      <c r="J140" s="14">
        <f aca="true" t="shared" si="8" ref="J140:J158">I140*100/H140</f>
        <v>84.63134898962316</v>
      </c>
      <c r="K140" s="12"/>
    </row>
    <row r="141" spans="1:11" ht="18.75" customHeight="1">
      <c r="A141" s="63" t="s">
        <v>34</v>
      </c>
      <c r="B141" s="64"/>
      <c r="C141" s="64"/>
      <c r="D141" s="9" t="s">
        <v>128</v>
      </c>
      <c r="E141" s="9" t="s">
        <v>121</v>
      </c>
      <c r="F141" s="9" t="s">
        <v>11</v>
      </c>
      <c r="G141" s="9" t="s">
        <v>0</v>
      </c>
      <c r="H141" s="17">
        <f>H142</f>
        <v>27549</v>
      </c>
      <c r="I141" s="17">
        <f>I142</f>
        <v>25599.5</v>
      </c>
      <c r="J141" s="14">
        <f t="shared" si="8"/>
        <v>92.92351809503067</v>
      </c>
      <c r="K141" s="12"/>
    </row>
    <row r="142" spans="1:11" ht="18.75" customHeight="1">
      <c r="A142" s="47" t="s">
        <v>105</v>
      </c>
      <c r="B142" s="46"/>
      <c r="C142" s="46"/>
      <c r="D142" s="4" t="s">
        <v>128</v>
      </c>
      <c r="E142" s="2" t="s">
        <v>130</v>
      </c>
      <c r="F142" s="2" t="s">
        <v>11</v>
      </c>
      <c r="G142" s="2" t="s">
        <v>0</v>
      </c>
      <c r="H142" s="6">
        <f>H143+H146</f>
        <v>27549</v>
      </c>
      <c r="I142" s="6">
        <f>I143+I146</f>
        <v>25599.5</v>
      </c>
      <c r="J142" s="14">
        <f t="shared" si="8"/>
        <v>92.92351809503067</v>
      </c>
      <c r="K142" s="12"/>
    </row>
    <row r="143" spans="1:11" ht="18.75" customHeight="1">
      <c r="A143" s="37" t="s">
        <v>35</v>
      </c>
      <c r="B143" s="38"/>
      <c r="C143" s="38"/>
      <c r="D143" s="4" t="s">
        <v>128</v>
      </c>
      <c r="E143" s="2" t="s">
        <v>130</v>
      </c>
      <c r="F143" s="2" t="s">
        <v>36</v>
      </c>
      <c r="G143" s="2" t="s">
        <v>0</v>
      </c>
      <c r="H143" s="6">
        <f>H144</f>
        <v>25728.5</v>
      </c>
      <c r="I143" s="6">
        <f>I144</f>
        <v>24642.8</v>
      </c>
      <c r="J143" s="14">
        <f t="shared" si="8"/>
        <v>95.78016596381444</v>
      </c>
      <c r="K143" s="12"/>
    </row>
    <row r="144" spans="1:11" ht="18.75" customHeight="1">
      <c r="A144" s="37" t="s">
        <v>22</v>
      </c>
      <c r="B144" s="38"/>
      <c r="C144" s="38"/>
      <c r="D144" s="4" t="s">
        <v>128</v>
      </c>
      <c r="E144" s="2" t="s">
        <v>130</v>
      </c>
      <c r="F144" s="2" t="s">
        <v>106</v>
      </c>
      <c r="G144" s="2" t="s">
        <v>0</v>
      </c>
      <c r="H144" s="6">
        <f>H145</f>
        <v>25728.5</v>
      </c>
      <c r="I144" s="6">
        <f>I145</f>
        <v>24642.8</v>
      </c>
      <c r="J144" s="14">
        <f t="shared" si="8"/>
        <v>95.78016596381444</v>
      </c>
      <c r="K144" s="12"/>
    </row>
    <row r="145" spans="1:11" ht="18.75" customHeight="1">
      <c r="A145" s="62" t="s">
        <v>86</v>
      </c>
      <c r="B145" s="38"/>
      <c r="C145" s="38"/>
      <c r="D145" s="4" t="s">
        <v>128</v>
      </c>
      <c r="E145" s="2" t="s">
        <v>130</v>
      </c>
      <c r="F145" s="2" t="s">
        <v>106</v>
      </c>
      <c r="G145" s="2" t="s">
        <v>85</v>
      </c>
      <c r="H145" s="6">
        <f>17262+5000+1800+1246.2+420.3</f>
        <v>25728.5</v>
      </c>
      <c r="I145" s="14">
        <v>24642.8</v>
      </c>
      <c r="J145" s="14">
        <f t="shared" si="8"/>
        <v>95.78016596381444</v>
      </c>
      <c r="K145" s="12"/>
    </row>
    <row r="146" spans="1:11" ht="26.25" customHeight="1">
      <c r="A146" s="51" t="s">
        <v>37</v>
      </c>
      <c r="B146" s="49"/>
      <c r="C146" s="49"/>
      <c r="D146" s="4" t="s">
        <v>128</v>
      </c>
      <c r="E146" s="2" t="s">
        <v>130</v>
      </c>
      <c r="F146" s="2" t="s">
        <v>38</v>
      </c>
      <c r="G146" s="2" t="s">
        <v>0</v>
      </c>
      <c r="H146" s="6">
        <f>H147</f>
        <v>1820.5</v>
      </c>
      <c r="I146" s="6">
        <f>I147</f>
        <v>956.7</v>
      </c>
      <c r="J146" s="14">
        <f t="shared" si="8"/>
        <v>52.551496841527054</v>
      </c>
      <c r="K146" s="12"/>
    </row>
    <row r="147" spans="1:11" ht="26.25" customHeight="1">
      <c r="A147" s="37" t="s">
        <v>108</v>
      </c>
      <c r="B147" s="38"/>
      <c r="C147" s="38"/>
      <c r="D147" s="4" t="s">
        <v>128</v>
      </c>
      <c r="E147" s="2" t="s">
        <v>130</v>
      </c>
      <c r="F147" s="2" t="s">
        <v>107</v>
      </c>
      <c r="G147" s="2" t="s">
        <v>0</v>
      </c>
      <c r="H147" s="6">
        <f>H148</f>
        <v>1820.5</v>
      </c>
      <c r="I147" s="6">
        <f>I148</f>
        <v>956.7</v>
      </c>
      <c r="J147" s="14">
        <f t="shared" si="8"/>
        <v>52.551496841527054</v>
      </c>
      <c r="K147" s="12"/>
    </row>
    <row r="148" spans="1:11" ht="18.75" customHeight="1">
      <c r="A148" s="62" t="s">
        <v>86</v>
      </c>
      <c r="B148" s="38"/>
      <c r="C148" s="38"/>
      <c r="D148" s="4" t="s">
        <v>128</v>
      </c>
      <c r="E148" s="2" t="s">
        <v>130</v>
      </c>
      <c r="F148" s="2" t="s">
        <v>107</v>
      </c>
      <c r="G148" s="2" t="s">
        <v>85</v>
      </c>
      <c r="H148" s="6">
        <f>1768+1000-801.3-(146.2)</f>
        <v>1820.5</v>
      </c>
      <c r="I148" s="14">
        <v>956.7</v>
      </c>
      <c r="J148" s="14">
        <f t="shared" si="8"/>
        <v>52.551496841527054</v>
      </c>
      <c r="K148" s="12"/>
    </row>
    <row r="149" spans="1:11" ht="18.75" customHeight="1">
      <c r="A149" s="63" t="s">
        <v>64</v>
      </c>
      <c r="B149" s="64"/>
      <c r="C149" s="64"/>
      <c r="D149" s="9" t="s">
        <v>129</v>
      </c>
      <c r="E149" s="9" t="s">
        <v>121</v>
      </c>
      <c r="F149" s="9" t="s">
        <v>11</v>
      </c>
      <c r="G149" s="9" t="s">
        <v>0</v>
      </c>
      <c r="H149" s="17">
        <f>H150+H153</f>
        <v>11968.699999999999</v>
      </c>
      <c r="I149" s="17">
        <f>I150+I153</f>
        <v>985.5</v>
      </c>
      <c r="J149" s="14">
        <f t="shared" si="8"/>
        <v>8.2339769565617</v>
      </c>
      <c r="K149" s="12"/>
    </row>
    <row r="150" spans="1:11" ht="18.75" customHeight="1">
      <c r="A150" s="47" t="s">
        <v>65</v>
      </c>
      <c r="B150" s="46"/>
      <c r="C150" s="46"/>
      <c r="D150" s="4" t="s">
        <v>129</v>
      </c>
      <c r="E150" s="2" t="s">
        <v>122</v>
      </c>
      <c r="F150" s="2" t="s">
        <v>11</v>
      </c>
      <c r="G150" s="2" t="s">
        <v>0</v>
      </c>
      <c r="H150" s="6">
        <f>H151</f>
        <v>127.4</v>
      </c>
      <c r="I150" s="6">
        <f>I151</f>
        <v>57.8</v>
      </c>
      <c r="J150" s="14">
        <f t="shared" si="8"/>
        <v>45.368916797488225</v>
      </c>
      <c r="K150" s="12"/>
    </row>
    <row r="151" spans="1:11" ht="26.25" customHeight="1">
      <c r="A151" s="37" t="s">
        <v>109</v>
      </c>
      <c r="B151" s="38"/>
      <c r="C151" s="38"/>
      <c r="D151" s="4" t="s">
        <v>129</v>
      </c>
      <c r="E151" s="2" t="s">
        <v>122</v>
      </c>
      <c r="F151" s="2" t="s">
        <v>110</v>
      </c>
      <c r="G151" s="2" t="s">
        <v>0</v>
      </c>
      <c r="H151" s="6">
        <f>H152</f>
        <v>127.4</v>
      </c>
      <c r="I151" s="6">
        <f>I152</f>
        <v>57.8</v>
      </c>
      <c r="J151" s="14">
        <f t="shared" si="8"/>
        <v>45.368916797488225</v>
      </c>
      <c r="K151" s="12"/>
    </row>
    <row r="152" spans="1:11" ht="18.75" customHeight="1">
      <c r="A152" s="37" t="s">
        <v>112</v>
      </c>
      <c r="B152" s="38"/>
      <c r="C152" s="38"/>
      <c r="D152" s="4" t="s">
        <v>129</v>
      </c>
      <c r="E152" s="2" t="s">
        <v>122</v>
      </c>
      <c r="F152" s="2" t="s">
        <v>110</v>
      </c>
      <c r="G152" s="2" t="s">
        <v>111</v>
      </c>
      <c r="H152" s="6">
        <v>127.4</v>
      </c>
      <c r="I152" s="14">
        <v>57.8</v>
      </c>
      <c r="J152" s="14">
        <f t="shared" si="8"/>
        <v>45.368916797488225</v>
      </c>
      <c r="K152" s="12"/>
    </row>
    <row r="153" spans="1:11" ht="18.75" customHeight="1">
      <c r="A153" s="53" t="s">
        <v>150</v>
      </c>
      <c r="B153" s="54"/>
      <c r="C153" s="55"/>
      <c r="D153" s="4" t="s">
        <v>129</v>
      </c>
      <c r="E153" s="2" t="s">
        <v>124</v>
      </c>
      <c r="F153" s="2" t="s">
        <v>11</v>
      </c>
      <c r="G153" s="2" t="s">
        <v>0</v>
      </c>
      <c r="H153" s="6">
        <f>H154+H156</f>
        <v>11841.3</v>
      </c>
      <c r="I153" s="6">
        <f>I154+I156</f>
        <v>927.7</v>
      </c>
      <c r="J153" s="14">
        <f t="shared" si="8"/>
        <v>7.834443853293135</v>
      </c>
      <c r="K153" s="12"/>
    </row>
    <row r="154" spans="1:11" ht="26.25" customHeight="1">
      <c r="A154" s="53" t="s">
        <v>160</v>
      </c>
      <c r="B154" s="54"/>
      <c r="C154" s="55"/>
      <c r="D154" s="4" t="s">
        <v>129</v>
      </c>
      <c r="E154" s="2" t="s">
        <v>124</v>
      </c>
      <c r="F154" s="2" t="s">
        <v>159</v>
      </c>
      <c r="G154" s="2" t="s">
        <v>0</v>
      </c>
      <c r="H154" s="6">
        <f>H155</f>
        <v>10830.3</v>
      </c>
      <c r="I154" s="6">
        <f>I155</f>
        <v>742.2</v>
      </c>
      <c r="J154" s="14">
        <f t="shared" si="8"/>
        <v>6.852995761890253</v>
      </c>
      <c r="K154" s="12"/>
    </row>
    <row r="155" spans="1:11" ht="18.75" customHeight="1">
      <c r="A155" s="53" t="s">
        <v>187</v>
      </c>
      <c r="B155" s="54"/>
      <c r="C155" s="55"/>
      <c r="D155" s="4" t="s">
        <v>129</v>
      </c>
      <c r="E155" s="2" t="s">
        <v>124</v>
      </c>
      <c r="F155" s="2" t="s">
        <v>159</v>
      </c>
      <c r="G155" s="2" t="s">
        <v>111</v>
      </c>
      <c r="H155" s="6">
        <f>10273.3+557</f>
        <v>10830.3</v>
      </c>
      <c r="I155" s="14">
        <v>742.2</v>
      </c>
      <c r="J155" s="14">
        <f t="shared" si="8"/>
        <v>6.852995761890253</v>
      </c>
      <c r="K155" s="12"/>
    </row>
    <row r="156" spans="1:11" ht="45.75" customHeight="1">
      <c r="A156" s="53" t="s">
        <v>183</v>
      </c>
      <c r="B156" s="54"/>
      <c r="C156" s="55"/>
      <c r="D156" s="4" t="s">
        <v>129</v>
      </c>
      <c r="E156" s="2" t="s">
        <v>124</v>
      </c>
      <c r="F156" s="2" t="s">
        <v>184</v>
      </c>
      <c r="G156" s="2" t="s">
        <v>0</v>
      </c>
      <c r="H156" s="6">
        <f>H157</f>
        <v>1011</v>
      </c>
      <c r="I156" s="6">
        <f>I157</f>
        <v>185.5</v>
      </c>
      <c r="J156" s="14">
        <f t="shared" si="8"/>
        <v>18.348170128585558</v>
      </c>
      <c r="K156" s="12"/>
    </row>
    <row r="157" spans="1:11" ht="18.75" customHeight="1">
      <c r="A157" s="53" t="s">
        <v>187</v>
      </c>
      <c r="B157" s="54"/>
      <c r="C157" s="55"/>
      <c r="D157" s="4" t="s">
        <v>129</v>
      </c>
      <c r="E157" s="2" t="s">
        <v>124</v>
      </c>
      <c r="F157" s="2" t="s">
        <v>184</v>
      </c>
      <c r="G157" s="2" t="s">
        <v>111</v>
      </c>
      <c r="H157" s="6">
        <v>1011</v>
      </c>
      <c r="I157" s="14">
        <v>185.5</v>
      </c>
      <c r="J157" s="14">
        <f t="shared" si="8"/>
        <v>18.348170128585558</v>
      </c>
      <c r="K157" s="12"/>
    </row>
    <row r="158" spans="1:11" ht="18" customHeight="1">
      <c r="A158" s="52" t="s">
        <v>9</v>
      </c>
      <c r="B158" s="52"/>
      <c r="C158" s="52"/>
      <c r="D158" s="8"/>
      <c r="E158" s="10"/>
      <c r="F158" s="10"/>
      <c r="G158" s="10"/>
      <c r="H158" s="17">
        <f>H149+H141+H114+H109+H69+H56+H43+H11</f>
        <v>583851.2999999999</v>
      </c>
      <c r="I158" s="17">
        <f>I149+I141+I114+I109+I69+I56+I43+I11</f>
        <v>445995.60000000003</v>
      </c>
      <c r="J158" s="14">
        <f t="shared" si="8"/>
        <v>76.38855989530212</v>
      </c>
      <c r="K158" s="12"/>
    </row>
    <row r="159" ht="12.75">
      <c r="H159" s="12"/>
    </row>
    <row r="160" ht="12.75">
      <c r="H160" s="12"/>
    </row>
    <row r="161" ht="12.75">
      <c r="H161" s="25"/>
    </row>
    <row r="162" spans="7:8" ht="12.75">
      <c r="G162" s="29"/>
      <c r="H162" s="26"/>
    </row>
    <row r="163" spans="7:8" ht="12.75">
      <c r="G163" s="29"/>
      <c r="H163" s="26"/>
    </row>
    <row r="164" spans="7:8" ht="12.75">
      <c r="G164" s="29"/>
      <c r="H164" s="26"/>
    </row>
    <row r="166" ht="12.75">
      <c r="G166" s="29"/>
    </row>
  </sheetData>
  <sheetProtection/>
  <mergeCells count="153">
    <mergeCell ref="A84:C84"/>
    <mergeCell ref="A85:C85"/>
    <mergeCell ref="A86:C86"/>
    <mergeCell ref="A156:C156"/>
    <mergeCell ref="A122:C122"/>
    <mergeCell ref="A123:C123"/>
    <mergeCell ref="A129:C129"/>
    <mergeCell ref="A138:C138"/>
    <mergeCell ref="A136:C136"/>
    <mergeCell ref="A134:C134"/>
    <mergeCell ref="A157:C157"/>
    <mergeCell ref="A55:C55"/>
    <mergeCell ref="A54:C54"/>
    <mergeCell ref="A154:C154"/>
    <mergeCell ref="A155:C155"/>
    <mergeCell ref="A130:C130"/>
    <mergeCell ref="A124:C124"/>
    <mergeCell ref="A119:C119"/>
    <mergeCell ref="A141:C141"/>
    <mergeCell ref="A139:C139"/>
    <mergeCell ref="A42:C42"/>
    <mergeCell ref="A152:C152"/>
    <mergeCell ref="A61:C61"/>
    <mergeCell ref="A146:C146"/>
    <mergeCell ref="A144:C144"/>
    <mergeCell ref="A132:C132"/>
    <mergeCell ref="A135:C135"/>
    <mergeCell ref="A128:C128"/>
    <mergeCell ref="A118:C118"/>
    <mergeCell ref="A121:C121"/>
    <mergeCell ref="A33:C33"/>
    <mergeCell ref="A32:C32"/>
    <mergeCell ref="A26:C26"/>
    <mergeCell ref="A28:C28"/>
    <mergeCell ref="A29:C29"/>
    <mergeCell ref="A30:C30"/>
    <mergeCell ref="A31:C31"/>
    <mergeCell ref="A39:C39"/>
    <mergeCell ref="A20:C20"/>
    <mergeCell ref="A40:C40"/>
    <mergeCell ref="A137:C137"/>
    <mergeCell ref="A37:C37"/>
    <mergeCell ref="A46:C46"/>
    <mergeCell ref="A131:C131"/>
    <mergeCell ref="A27:C27"/>
    <mergeCell ref="A34:C34"/>
    <mergeCell ref="A38:C38"/>
    <mergeCell ref="A16:C16"/>
    <mergeCell ref="A21:C21"/>
    <mergeCell ref="A18:C18"/>
    <mergeCell ref="A25:C25"/>
    <mergeCell ref="A22:C22"/>
    <mergeCell ref="A158:C158"/>
    <mergeCell ref="A142:C142"/>
    <mergeCell ref="A143:C143"/>
    <mergeCell ref="A145:C145"/>
    <mergeCell ref="A151:C151"/>
    <mergeCell ref="A147:C147"/>
    <mergeCell ref="A149:C149"/>
    <mergeCell ref="A150:C150"/>
    <mergeCell ref="A148:C148"/>
    <mergeCell ref="A153:C153"/>
    <mergeCell ref="A140:C140"/>
    <mergeCell ref="A127:C127"/>
    <mergeCell ref="A133:C133"/>
    <mergeCell ref="A114:C114"/>
    <mergeCell ref="A116:C116"/>
    <mergeCell ref="A125:C125"/>
    <mergeCell ref="A126:C126"/>
    <mergeCell ref="A120:C120"/>
    <mergeCell ref="A115:C115"/>
    <mergeCell ref="A117:C117"/>
    <mergeCell ref="A100:C100"/>
    <mergeCell ref="A99:C99"/>
    <mergeCell ref="A112:C112"/>
    <mergeCell ref="A101:C101"/>
    <mergeCell ref="A113:C113"/>
    <mergeCell ref="A103:C103"/>
    <mergeCell ref="A104:C104"/>
    <mergeCell ref="A108:C108"/>
    <mergeCell ref="A110:C110"/>
    <mergeCell ref="A111:C111"/>
    <mergeCell ref="A109:C109"/>
    <mergeCell ref="A71:C71"/>
    <mergeCell ref="A74:C74"/>
    <mergeCell ref="A88:C88"/>
    <mergeCell ref="A70:C70"/>
    <mergeCell ref="A77:C77"/>
    <mergeCell ref="A72:C72"/>
    <mergeCell ref="A83:C83"/>
    <mergeCell ref="A73:C73"/>
    <mergeCell ref="A75:C75"/>
    <mergeCell ref="A79:C79"/>
    <mergeCell ref="A59:C59"/>
    <mergeCell ref="A69:C69"/>
    <mergeCell ref="A67:C67"/>
    <mergeCell ref="A68:C68"/>
    <mergeCell ref="A64:C64"/>
    <mergeCell ref="A63:C63"/>
    <mergeCell ref="A66:C66"/>
    <mergeCell ref="A65:C65"/>
    <mergeCell ref="A7:G7"/>
    <mergeCell ref="A8:G8"/>
    <mergeCell ref="A10:C10"/>
    <mergeCell ref="A24:C24"/>
    <mergeCell ref="A17:C17"/>
    <mergeCell ref="A13:C13"/>
    <mergeCell ref="A12:C12"/>
    <mergeCell ref="A14:C14"/>
    <mergeCell ref="A23:C23"/>
    <mergeCell ref="A19:C19"/>
    <mergeCell ref="A11:C11"/>
    <mergeCell ref="A15:C15"/>
    <mergeCell ref="A57:C57"/>
    <mergeCell ref="A41:C41"/>
    <mergeCell ref="A35:C35"/>
    <mergeCell ref="A49:C49"/>
    <mergeCell ref="A48:C48"/>
    <mergeCell ref="A47:C47"/>
    <mergeCell ref="A43:C43"/>
    <mergeCell ref="A36:C36"/>
    <mergeCell ref="A44:C44"/>
    <mergeCell ref="A45:C45"/>
    <mergeCell ref="A60:C60"/>
    <mergeCell ref="A62:C62"/>
    <mergeCell ref="A50:C50"/>
    <mergeCell ref="A51:C51"/>
    <mergeCell ref="A52:C52"/>
    <mergeCell ref="A53:C53"/>
    <mergeCell ref="A56:C56"/>
    <mergeCell ref="A58:C58"/>
    <mergeCell ref="A81:C81"/>
    <mergeCell ref="A82:C82"/>
    <mergeCell ref="A78:C78"/>
    <mergeCell ref="A102:C102"/>
    <mergeCell ref="A80:C80"/>
    <mergeCell ref="A94:C94"/>
    <mergeCell ref="A96:C96"/>
    <mergeCell ref="A87:C87"/>
    <mergeCell ref="A91:C91"/>
    <mergeCell ref="A98:C98"/>
    <mergeCell ref="A76:C76"/>
    <mergeCell ref="A105:C105"/>
    <mergeCell ref="A106:C106"/>
    <mergeCell ref="A107:C107"/>
    <mergeCell ref="A89:C89"/>
    <mergeCell ref="A93:C93"/>
    <mergeCell ref="A90:C90"/>
    <mergeCell ref="A95:C95"/>
    <mergeCell ref="A92:C92"/>
    <mergeCell ref="A97:C97"/>
    <mergeCell ref="H2:K2"/>
    <mergeCell ref="H5:K5"/>
  </mergeCells>
  <printOptions/>
  <pageMargins left="0.75" right="0.75" top="1" bottom="1" header="0.5" footer="0.5"/>
  <pageSetup fitToHeight="4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Gurkova SE</cp:lastModifiedBy>
  <cp:lastPrinted>2011-03-31T11:06:40Z</cp:lastPrinted>
  <dcterms:created xsi:type="dcterms:W3CDTF">2008-10-31T13:38:20Z</dcterms:created>
  <dcterms:modified xsi:type="dcterms:W3CDTF">2011-03-31T11:06:50Z</dcterms:modified>
  <cp:category/>
  <cp:version/>
  <cp:contentType/>
  <cp:contentStatus/>
</cp:coreProperties>
</file>