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1640" activeTab="1"/>
  </bookViews>
  <sheets>
    <sheet name="2. план 2012 (3)" sheetId="1" r:id="rId1"/>
    <sheet name="2. план 2012 (4)" sheetId="2" r:id="rId2"/>
  </sheets>
  <definedNames>
    <definedName name="_xlnm.Print_Area" localSheetId="0">'2. план 2012 (3)'!$A$1:$H$166</definedName>
    <definedName name="_xlnm.Print_Area" localSheetId="1">'2. план 2012 (4)'!$A$1:$J$160</definedName>
  </definedNames>
  <calcPr fullCalcOnLoad="1"/>
</workbook>
</file>

<file path=xl/sharedStrings.xml><?xml version="1.0" encoding="utf-8"?>
<sst xmlns="http://schemas.openxmlformats.org/spreadsheetml/2006/main" count="1561" uniqueCount="222">
  <si>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</si>
  <si>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</si>
  <si>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</si>
  <si>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</si>
  <si>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</si>
  <si>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</si>
  <si>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</si>
  <si>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</si>
  <si>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</si>
  <si>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</si>
  <si>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</si>
  <si>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</si>
  <si>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</si>
  <si>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</si>
  <si>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</si>
  <si>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</si>
  <si>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</si>
  <si>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</si>
  <si>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</si>
  <si>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</si>
  <si>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</si>
  <si>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</si>
  <si>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</si>
  <si>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</si>
  <si>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</si>
  <si>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</si>
  <si>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</si>
  <si>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</si>
  <si>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</si>
  <si>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</si>
  <si>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</si>
  <si>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</si>
  <si>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</si>
  <si>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</si>
  <si>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</si>
  <si>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</si>
  <si>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</si>
  <si>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</si>
  <si>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</si>
  <si>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</si>
  <si>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</si>
  <si>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</si>
  <si>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</si>
  <si>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</si>
  <si>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</si>
  <si>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</si>
  <si>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</si>
  <si>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</si>
  <si>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</si>
  <si>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</si>
  <si>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</si>
  <si>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</si>
  <si>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</si>
  <si>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</si>
  <si>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</si>
  <si>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</si>
  <si>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</si>
  <si>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</si>
  <si>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</si>
  <si>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</si>
  <si>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</si>
  <si>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</si>
  <si>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</si>
  <si>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</si>
  <si>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</si>
  <si>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</si>
  <si>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</si>
  <si>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</si>
  <si>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</si>
  <si>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</si>
  <si>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</si>
  <si>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</si>
  <si>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</si>
  <si>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</si>
  <si>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</si>
  <si>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</si>
  <si>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</si>
  <si>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</si>
  <si>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</si>
  <si>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</si>
  <si>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</si>
  <si>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</si>
  <si>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</si>
  <si>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</si>
  <si>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</si>
  <si>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</si>
  <si>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</si>
  <si>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</si>
  <si>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</si>
  <si>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</si>
  <si>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</si>
  <si>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</si>
  <si>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</si>
  <si>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</si>
  <si>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</si>
  <si>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</si>
  <si>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</si>
  <si>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</si>
  <si>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</si>
  <si>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</si>
  <si>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</si>
  <si>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</si>
  <si>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</si>
  <si>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</si>
  <si>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</si>
  <si>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</si>
  <si>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</si>
  <si>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</si>
  <si>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</si>
  <si>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</si>
  <si>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</si>
  <si>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</si>
  <si>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</si>
  <si>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</si>
  <si>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</si>
  <si>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</si>
  <si>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</si>
  <si>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</si>
  <si>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</si>
  <si>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</si>
  <si>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</si>
  <si>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</si>
  <si>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</si>
  <si>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Приложение № 2</t>
  </si>
  <si>
    <t>по разделам, подразделам, целевым статьям и видам расходов бюджетов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</si>
  <si>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</si>
  <si>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</si>
  <si>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</si>
  <si>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</si>
  <si>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</si>
  <si>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</si>
  <si>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</si>
  <si>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</si>
  <si>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</si>
  <si>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</si>
  <si>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</si>
  <si>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</si>
  <si>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</si>
  <si>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</si>
  <si>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</si>
  <si>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</si>
  <si>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</si>
  <si>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</si>
  <si>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</si>
  <si>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</si>
  <si>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</si>
  <si>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1040200</t>
  </si>
  <si>
    <t>"Обеспечение жильем молодых семей городского поселения Сергиев Посад на 2009-2012 годы"</t>
  </si>
  <si>
    <t xml:space="preserve">Целевые программы муниципальных образований </t>
  </si>
  <si>
    <t>7950100</t>
  </si>
  <si>
    <t>7950200</t>
  </si>
  <si>
    <t>7950300</t>
  </si>
  <si>
    <t>7950600</t>
  </si>
  <si>
    <t>"Развитие библиотечного дела в городском поселении Сергиев Посад на 2009-2012 годы"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</si>
  <si>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</si>
  <si>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</si>
  <si>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</si>
  <si>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Расходы бюджета городского поселения Сергиев Посад на 2012 год  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</si>
  <si>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</si>
  <si>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</si>
  <si>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Целевые программы муниципальных образований</t>
  </si>
  <si>
    <t>Дорожное хозяйство (дорожные фонды)</t>
  </si>
  <si>
    <t>Культура и кинематография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</si>
  <si>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</si>
  <si>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</si>
  <si>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</si>
  <si>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Комплектование книжных фондов библиотек муниципальных образований</t>
  </si>
  <si>
    <t>4400200</t>
  </si>
  <si>
    <t>Комплектование книжных фондов библиотек городских и сельских поселений</t>
  </si>
  <si>
    <t>4400203</t>
  </si>
  <si>
    <t>Социальное выплаты</t>
  </si>
  <si>
    <t>Долгосрочная целевая программа Московской области "Жилище" на 2009-2012 годы</t>
  </si>
  <si>
    <t>5221500</t>
  </si>
  <si>
    <t xml:space="preserve">Подпрограмма "Обеспечение жильем молодых семей" </t>
  </si>
  <si>
    <t>5221504</t>
  </si>
  <si>
    <t>Физическая культура</t>
  </si>
  <si>
    <t>Мероприятия в области спорта и физической культуры</t>
  </si>
  <si>
    <t>Средства массовой информации</t>
  </si>
  <si>
    <t>"Профилактика терроризма и экстремизма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</si>
  <si>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</si>
  <si>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</si>
  <si>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Обеспечение проведения выборов и референдумов</t>
  </si>
  <si>
    <t>Выполнение функций по содержанию органов местного самоуправления</t>
  </si>
  <si>
    <t>0200000</t>
  </si>
  <si>
    <t xml:space="preserve">Проведение выборов в представительные органы   муниципального образования 
</t>
  </si>
  <si>
    <t>0200002</t>
  </si>
  <si>
    <t xml:space="preserve">Функционирование высшего должностного лица субъекта Российской Федерации и органа местного самоуправления  </t>
  </si>
  <si>
    <t>к Решению Совета депутатов</t>
  </si>
  <si>
    <t>городского поселения Сергиев Посад</t>
  </si>
  <si>
    <t>от  ___________  № _____________</t>
  </si>
  <si>
    <t>"Капитальный ремонт и строительство объектов теплоснабжения, водоснабжения и водоотведения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</si>
  <si>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2 чтение</t>
  </si>
  <si>
    <t>доходы</t>
  </si>
  <si>
    <t>дефицит</t>
  </si>
  <si>
    <t>изменения февраль</t>
  </si>
  <si>
    <t>Расходы, связанные с управлением муниципальной собственностью</t>
  </si>
  <si>
    <t>0900400</t>
  </si>
  <si>
    <t>вх. Остаток</t>
  </si>
  <si>
    <t>ФБ</t>
  </si>
  <si>
    <t>ОБ</t>
  </si>
  <si>
    <t>МБ</t>
  </si>
  <si>
    <t>Всего</t>
  </si>
  <si>
    <t>доходы+ост</t>
  </si>
  <si>
    <t>Федеральная целевая программа "Жилище" на 2011-2015 годы</t>
  </si>
  <si>
    <t>1008800</t>
  </si>
  <si>
    <t>1008820</t>
  </si>
  <si>
    <t>Капитальный ремонт, ремонт и содержание автомобильных дорог местного значения и внутриквартальных дорог</t>
  </si>
  <si>
    <t>3150106</t>
  </si>
  <si>
    <t>Отдельные мероприятия в области дорожного хозяйства</t>
  </si>
  <si>
    <t>365</t>
  </si>
  <si>
    <t>"Газификация населенных пунктов на территории муниципального образования "Городское поселение Сергиев Посад" Сергиево-Посадского муниципального района Московской области на 2012 год"</t>
  </si>
  <si>
    <t>дефицит всего</t>
  </si>
  <si>
    <t>840,6+7067,3+514,3+120</t>
  </si>
  <si>
    <t>1552+187,7</t>
  </si>
  <si>
    <t>2020,1+1773,4</t>
  </si>
  <si>
    <t>2966,2</t>
  </si>
  <si>
    <t>Утверждено         (тыс.руб.)</t>
  </si>
  <si>
    <t>Исполнено (тыс.руб.)</t>
  </si>
  <si>
    <t>% исполнения</t>
  </si>
  <si>
    <t xml:space="preserve">2. Исполнение бюджета городского поселения Сергиев Посад    </t>
  </si>
  <si>
    <t>по разделам, подразделам, целевым статьям и видам расходов классификации расходов бюджетов</t>
  </si>
  <si>
    <t>за  1 квартал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</si>
</sst>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.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Arial CYR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Alignment="1">
      <alignment horizontal="left" wrapText="1"/>
    </xf>
    <xf numFmtId="4" fontId="0" fillId="0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3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32" borderId="10" xfId="0" applyNumberFormat="1" applyFont="1" applyFill="1" applyBorder="1" applyAlignment="1">
      <alignment wrapText="1"/>
    </xf>
    <xf numFmtId="164" fontId="3" fillId="0" borderId="10" xfId="0" applyNumberFormat="1" applyFont="1" applyBorder="1" applyAlignment="1">
      <alignment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18" xfId="0" applyFont="1" applyFill="1" applyBorder="1" applyAlignment="1">
      <alignment horizontal="left" vertical="distributed" wrapText="1"/>
    </xf>
    <xf numFmtId="49" fontId="3" fillId="0" borderId="0" xfId="0" applyNumberFormat="1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zoomScalePageLayoutView="0" workbookViewId="0" topLeftCell="A159">
      <selection activeCell="A8" sqref="A8:J177"/>
    </sheetView>
  </sheetViews>
  <sheetFormatPr defaultColWidth="9.00390625" defaultRowHeight="12.75"/>
  <cols>
    <col min="3" max="3" width="34.25390625" style="0" customWidth="1"/>
    <col min="7" max="7" width="14.625" style="0" customWidth="1"/>
    <col min="8" max="9" width="10.875" style="5" customWidth="1"/>
    <col min="10" max="10" width="11.25390625" style="0" customWidth="1"/>
  </cols>
  <sheetData>
    <row r="1" spans="1:9" ht="12.75">
      <c r="A1" s="27"/>
      <c r="B1" s="27"/>
      <c r="C1" s="27"/>
      <c r="D1" s="5"/>
      <c r="E1" s="27" t="s">
        <v>123</v>
      </c>
      <c r="F1" s="5"/>
      <c r="G1" s="27"/>
      <c r="H1" s="27"/>
      <c r="I1" s="27"/>
    </row>
    <row r="2" spans="1:9" ht="12.75">
      <c r="A2" s="27"/>
      <c r="B2" s="27"/>
      <c r="C2" s="27"/>
      <c r="D2" s="5"/>
      <c r="E2" s="27" t="s">
        <v>187</v>
      </c>
      <c r="F2" s="5"/>
      <c r="G2" s="27"/>
      <c r="H2" s="27"/>
      <c r="I2" s="27"/>
    </row>
    <row r="3" spans="1:9" ht="12.75">
      <c r="A3" s="27"/>
      <c r="B3" s="27"/>
      <c r="C3" s="27"/>
      <c r="D3" s="5"/>
      <c r="E3" s="27" t="s">
        <v>188</v>
      </c>
      <c r="F3" s="5"/>
      <c r="G3" s="27"/>
      <c r="H3" s="27"/>
      <c r="I3" s="27"/>
    </row>
    <row r="4" spans="1:9" ht="12.75">
      <c r="A4" s="5"/>
      <c r="B4" s="5"/>
      <c r="C4" s="5"/>
      <c r="D4" s="5"/>
      <c r="E4" s="27" t="s">
        <v>189</v>
      </c>
      <c r="F4" s="5"/>
      <c r="G4" s="27"/>
      <c r="H4" s="27"/>
      <c r="I4" s="27"/>
    </row>
    <row r="5" spans="1:9" ht="12.75">
      <c r="A5" s="5"/>
      <c r="B5" s="5"/>
      <c r="C5" s="5"/>
      <c r="D5" s="5"/>
      <c r="E5" s="27"/>
      <c r="F5" s="5"/>
      <c r="G5" s="27"/>
      <c r="H5" s="27"/>
      <c r="I5" s="27"/>
    </row>
    <row r="6" spans="1:9" ht="12.75">
      <c r="A6" s="5"/>
      <c r="B6" s="5"/>
      <c r="C6" s="5"/>
      <c r="D6" s="5"/>
      <c r="E6" s="27"/>
      <c r="F6" s="5"/>
      <c r="G6" s="27"/>
      <c r="H6" s="27"/>
      <c r="I6" s="27"/>
    </row>
    <row r="7" spans="1:9" ht="12.75">
      <c r="A7" s="5"/>
      <c r="B7" s="5"/>
      <c r="C7" s="5"/>
      <c r="D7" s="5"/>
      <c r="E7" s="27"/>
      <c r="F7" s="5"/>
      <c r="G7" s="27"/>
      <c r="H7" s="27"/>
      <c r="I7" s="27"/>
    </row>
    <row r="8" spans="1:7" ht="12.75">
      <c r="A8" s="100" t="s">
        <v>157</v>
      </c>
      <c r="B8" s="100"/>
      <c r="C8" s="100"/>
      <c r="D8" s="100"/>
      <c r="E8" s="100"/>
      <c r="F8" s="100"/>
      <c r="G8" s="100"/>
    </row>
    <row r="9" spans="1:7" ht="12.75">
      <c r="A9" s="100" t="s">
        <v>124</v>
      </c>
      <c r="B9" s="100"/>
      <c r="C9" s="100"/>
      <c r="D9" s="100"/>
      <c r="E9" s="100"/>
      <c r="F9" s="100"/>
      <c r="G9" s="100"/>
    </row>
    <row r="10" spans="1:7" ht="5.25" customHeight="1">
      <c r="A10" s="5"/>
      <c r="B10" s="5"/>
      <c r="C10" s="5"/>
      <c r="D10" s="5"/>
      <c r="E10" s="5"/>
      <c r="F10" s="5"/>
      <c r="G10" s="5"/>
    </row>
    <row r="11" spans="1:9" ht="58.5" customHeight="1">
      <c r="A11" s="60" t="s">
        <v>105</v>
      </c>
      <c r="B11" s="60"/>
      <c r="C11" s="60"/>
      <c r="D11" s="7" t="s">
        <v>101</v>
      </c>
      <c r="E11" s="25" t="s">
        <v>102</v>
      </c>
      <c r="F11" s="25" t="s">
        <v>103</v>
      </c>
      <c r="G11" s="25" t="s">
        <v>104</v>
      </c>
      <c r="H11" s="16" t="s">
        <v>191</v>
      </c>
      <c r="I11" s="16" t="s">
        <v>194</v>
      </c>
    </row>
    <row r="12" spans="1:10" ht="18" customHeight="1">
      <c r="A12" s="101" t="s">
        <v>37</v>
      </c>
      <c r="B12" s="102"/>
      <c r="C12" s="103"/>
      <c r="D12" s="23" t="s">
        <v>107</v>
      </c>
      <c r="E12" s="23" t="s">
        <v>106</v>
      </c>
      <c r="F12" s="23" t="s">
        <v>10</v>
      </c>
      <c r="G12" s="23" t="s">
        <v>0</v>
      </c>
      <c r="H12" s="24">
        <f>H13+H17+H25+H29+H36+H40+H33</f>
        <v>122676.8</v>
      </c>
      <c r="I12" s="24">
        <f>I13+I17+I25+I29+I36+I40+I33</f>
        <v>125643</v>
      </c>
      <c r="J12" s="38">
        <f>I12-H12</f>
        <v>2966.199999999997</v>
      </c>
    </row>
    <row r="13" spans="1:9" ht="49.5" customHeight="1">
      <c r="A13" s="104" t="s">
        <v>186</v>
      </c>
      <c r="B13" s="105"/>
      <c r="C13" s="106"/>
      <c r="D13" s="1" t="s">
        <v>107</v>
      </c>
      <c r="E13" s="2" t="s">
        <v>108</v>
      </c>
      <c r="F13" s="1" t="s">
        <v>10</v>
      </c>
      <c r="G13" s="1" t="s">
        <v>0</v>
      </c>
      <c r="H13" s="10">
        <f aca="true" t="shared" si="0" ref="H13:I15">H14</f>
        <v>1609.1</v>
      </c>
      <c r="I13" s="10">
        <f t="shared" si="0"/>
        <v>1609.1</v>
      </c>
    </row>
    <row r="14" spans="1:9" ht="42.75" customHeight="1">
      <c r="A14" s="88" t="s">
        <v>57</v>
      </c>
      <c r="B14" s="89"/>
      <c r="C14" s="90"/>
      <c r="D14" s="1" t="s">
        <v>107</v>
      </c>
      <c r="E14" s="2" t="s">
        <v>108</v>
      </c>
      <c r="F14" s="1" t="s">
        <v>58</v>
      </c>
      <c r="G14" s="1" t="s">
        <v>0</v>
      </c>
      <c r="H14" s="10">
        <f t="shared" si="0"/>
        <v>1609.1</v>
      </c>
      <c r="I14" s="10">
        <f t="shared" si="0"/>
        <v>1609.1</v>
      </c>
    </row>
    <row r="15" spans="1:9" ht="18" customHeight="1">
      <c r="A15" s="88" t="s">
        <v>44</v>
      </c>
      <c r="B15" s="89"/>
      <c r="C15" s="90"/>
      <c r="D15" s="1" t="s">
        <v>107</v>
      </c>
      <c r="E15" s="2" t="s">
        <v>108</v>
      </c>
      <c r="F15" s="1" t="s">
        <v>61</v>
      </c>
      <c r="G15" s="1" t="s">
        <v>0</v>
      </c>
      <c r="H15" s="10">
        <f t="shared" si="0"/>
        <v>1609.1</v>
      </c>
      <c r="I15" s="10">
        <f t="shared" si="0"/>
        <v>1609.1</v>
      </c>
    </row>
    <row r="16" spans="1:9" ht="18" customHeight="1">
      <c r="A16" s="88" t="s">
        <v>59</v>
      </c>
      <c r="B16" s="89"/>
      <c r="C16" s="90"/>
      <c r="D16" s="1" t="s">
        <v>107</v>
      </c>
      <c r="E16" s="2" t="s">
        <v>108</v>
      </c>
      <c r="F16" s="1" t="s">
        <v>61</v>
      </c>
      <c r="G16" s="1" t="s">
        <v>60</v>
      </c>
      <c r="H16" s="11">
        <v>1609.1</v>
      </c>
      <c r="I16" s="11">
        <v>1609.1</v>
      </c>
    </row>
    <row r="17" spans="1:9" ht="40.5" customHeight="1">
      <c r="A17" s="66" t="s">
        <v>62</v>
      </c>
      <c r="B17" s="66"/>
      <c r="C17" s="66"/>
      <c r="D17" s="3" t="s">
        <v>107</v>
      </c>
      <c r="E17" s="2" t="s">
        <v>109</v>
      </c>
      <c r="F17" s="1" t="s">
        <v>10</v>
      </c>
      <c r="G17" s="1" t="s">
        <v>0</v>
      </c>
      <c r="H17" s="10">
        <f>H18</f>
        <v>12327.099999999999</v>
      </c>
      <c r="I17" s="10">
        <f>I18</f>
        <v>12327.099999999999</v>
      </c>
    </row>
    <row r="18" spans="1:9" ht="40.5" customHeight="1">
      <c r="A18" s="57" t="s">
        <v>57</v>
      </c>
      <c r="B18" s="57"/>
      <c r="C18" s="57"/>
      <c r="D18" s="3" t="s">
        <v>107</v>
      </c>
      <c r="E18" s="2" t="s">
        <v>109</v>
      </c>
      <c r="F18" s="2" t="s">
        <v>58</v>
      </c>
      <c r="G18" s="2" t="s">
        <v>0</v>
      </c>
      <c r="H18" s="10">
        <f>H19+H21+H23</f>
        <v>12327.099999999999</v>
      </c>
      <c r="I18" s="10">
        <f>I19+I21+I23</f>
        <v>12327.099999999999</v>
      </c>
    </row>
    <row r="19" spans="1:9" ht="18" customHeight="1">
      <c r="A19" s="58" t="s">
        <v>20</v>
      </c>
      <c r="B19" s="58"/>
      <c r="C19" s="58"/>
      <c r="D19" s="3" t="s">
        <v>107</v>
      </c>
      <c r="E19" s="2" t="s">
        <v>109</v>
      </c>
      <c r="F19" s="1" t="s">
        <v>63</v>
      </c>
      <c r="G19" s="1" t="s">
        <v>0</v>
      </c>
      <c r="H19" s="4">
        <f>H20</f>
        <v>10927.8</v>
      </c>
      <c r="I19" s="4">
        <f>I20</f>
        <v>10927.8</v>
      </c>
    </row>
    <row r="20" spans="1:9" ht="18" customHeight="1">
      <c r="A20" s="73" t="s">
        <v>59</v>
      </c>
      <c r="B20" s="73"/>
      <c r="C20" s="73"/>
      <c r="D20" s="3" t="s">
        <v>107</v>
      </c>
      <c r="E20" s="2" t="s">
        <v>109</v>
      </c>
      <c r="F20" s="1" t="s">
        <v>63</v>
      </c>
      <c r="G20" s="1" t="s">
        <v>60</v>
      </c>
      <c r="H20" s="11">
        <v>10927.8</v>
      </c>
      <c r="I20" s="11">
        <v>10927.8</v>
      </c>
    </row>
    <row r="21" spans="1:9" ht="26.25" customHeight="1">
      <c r="A21" s="57" t="s">
        <v>125</v>
      </c>
      <c r="B21" s="58"/>
      <c r="C21" s="58"/>
      <c r="D21" s="3" t="s">
        <v>107</v>
      </c>
      <c r="E21" s="2" t="s">
        <v>109</v>
      </c>
      <c r="F21" s="2" t="s">
        <v>64</v>
      </c>
      <c r="G21" s="2" t="s">
        <v>0</v>
      </c>
      <c r="H21" s="11">
        <f>H22</f>
        <v>0</v>
      </c>
      <c r="I21" s="11">
        <f>I22</f>
        <v>0</v>
      </c>
    </row>
    <row r="22" spans="1:9" ht="18" customHeight="1">
      <c r="A22" s="88" t="s">
        <v>59</v>
      </c>
      <c r="B22" s="89"/>
      <c r="C22" s="90"/>
      <c r="D22" s="3" t="s">
        <v>107</v>
      </c>
      <c r="E22" s="2" t="s">
        <v>109</v>
      </c>
      <c r="F22" s="2" t="s">
        <v>64</v>
      </c>
      <c r="G22" s="2" t="s">
        <v>60</v>
      </c>
      <c r="H22" s="11">
        <v>0</v>
      </c>
      <c r="I22" s="11">
        <v>0</v>
      </c>
    </row>
    <row r="23" spans="1:9" ht="30" customHeight="1">
      <c r="A23" s="57" t="s">
        <v>65</v>
      </c>
      <c r="B23" s="58"/>
      <c r="C23" s="58"/>
      <c r="D23" s="3" t="s">
        <v>107</v>
      </c>
      <c r="E23" s="2" t="s">
        <v>109</v>
      </c>
      <c r="F23" s="2" t="s">
        <v>66</v>
      </c>
      <c r="G23" s="2" t="s">
        <v>0</v>
      </c>
      <c r="H23" s="11">
        <f>H24</f>
        <v>1399.3</v>
      </c>
      <c r="I23" s="11">
        <f>I24</f>
        <v>1399.3</v>
      </c>
    </row>
    <row r="24" spans="1:9" ht="18" customHeight="1">
      <c r="A24" s="88" t="s">
        <v>59</v>
      </c>
      <c r="B24" s="89"/>
      <c r="C24" s="90"/>
      <c r="D24" s="3" t="s">
        <v>107</v>
      </c>
      <c r="E24" s="2" t="s">
        <v>109</v>
      </c>
      <c r="F24" s="2" t="s">
        <v>66</v>
      </c>
      <c r="G24" s="2" t="s">
        <v>60</v>
      </c>
      <c r="H24" s="11">
        <v>1399.3</v>
      </c>
      <c r="I24" s="11">
        <v>1399.3</v>
      </c>
    </row>
    <row r="25" spans="1:9" ht="54.75" customHeight="1">
      <c r="A25" s="55" t="s">
        <v>11</v>
      </c>
      <c r="B25" s="55"/>
      <c r="C25" s="55"/>
      <c r="D25" s="3" t="s">
        <v>107</v>
      </c>
      <c r="E25" s="1" t="s">
        <v>110</v>
      </c>
      <c r="F25" s="1" t="s">
        <v>10</v>
      </c>
      <c r="G25" s="1" t="s">
        <v>0</v>
      </c>
      <c r="H25" s="4">
        <f aca="true" t="shared" si="1" ref="H25:I27">H26</f>
        <v>96394.1</v>
      </c>
      <c r="I25" s="4">
        <f t="shared" si="1"/>
        <v>96394.1</v>
      </c>
    </row>
    <row r="26" spans="1:9" ht="41.25" customHeight="1">
      <c r="A26" s="57" t="s">
        <v>57</v>
      </c>
      <c r="B26" s="57"/>
      <c r="C26" s="57"/>
      <c r="D26" s="3" t="s">
        <v>107</v>
      </c>
      <c r="E26" s="1" t="s">
        <v>110</v>
      </c>
      <c r="F26" s="1" t="s">
        <v>58</v>
      </c>
      <c r="G26" s="1" t="s">
        <v>0</v>
      </c>
      <c r="H26" s="4">
        <f t="shared" si="1"/>
        <v>96394.1</v>
      </c>
      <c r="I26" s="4">
        <f t="shared" si="1"/>
        <v>96394.1</v>
      </c>
    </row>
    <row r="27" spans="1:9" ht="18" customHeight="1">
      <c r="A27" s="57" t="s">
        <v>20</v>
      </c>
      <c r="B27" s="58"/>
      <c r="C27" s="58"/>
      <c r="D27" s="3" t="s">
        <v>107</v>
      </c>
      <c r="E27" s="1" t="s">
        <v>110</v>
      </c>
      <c r="F27" s="1" t="s">
        <v>63</v>
      </c>
      <c r="G27" s="1" t="s">
        <v>0</v>
      </c>
      <c r="H27" s="4">
        <f t="shared" si="1"/>
        <v>96394.1</v>
      </c>
      <c r="I27" s="4">
        <f t="shared" si="1"/>
        <v>96394.1</v>
      </c>
    </row>
    <row r="28" spans="1:9" ht="18" customHeight="1">
      <c r="A28" s="88" t="s">
        <v>59</v>
      </c>
      <c r="B28" s="89"/>
      <c r="C28" s="90"/>
      <c r="D28" s="3" t="s">
        <v>107</v>
      </c>
      <c r="E28" s="1" t="s">
        <v>110</v>
      </c>
      <c r="F28" s="1" t="s">
        <v>63</v>
      </c>
      <c r="G28" s="1" t="s">
        <v>60</v>
      </c>
      <c r="H28" s="11">
        <v>96394.1</v>
      </c>
      <c r="I28" s="11">
        <v>96394.1</v>
      </c>
    </row>
    <row r="29" spans="1:9" ht="45" customHeight="1">
      <c r="A29" s="55" t="s">
        <v>140</v>
      </c>
      <c r="B29" s="55"/>
      <c r="C29" s="55"/>
      <c r="D29" s="3" t="s">
        <v>107</v>
      </c>
      <c r="E29" s="1" t="s">
        <v>141</v>
      </c>
      <c r="F29" s="1" t="s">
        <v>10</v>
      </c>
      <c r="G29" s="1" t="s">
        <v>0</v>
      </c>
      <c r="H29" s="4">
        <f aca="true" t="shared" si="2" ref="H29:I31">H30</f>
        <v>4316.5</v>
      </c>
      <c r="I29" s="4">
        <f t="shared" si="2"/>
        <v>4316.5</v>
      </c>
    </row>
    <row r="30" spans="1:9" ht="40.5" customHeight="1">
      <c r="A30" s="57" t="s">
        <v>57</v>
      </c>
      <c r="B30" s="57"/>
      <c r="C30" s="57"/>
      <c r="D30" s="3" t="s">
        <v>107</v>
      </c>
      <c r="E30" s="1" t="s">
        <v>141</v>
      </c>
      <c r="F30" s="1" t="s">
        <v>58</v>
      </c>
      <c r="G30" s="1" t="s">
        <v>0</v>
      </c>
      <c r="H30" s="4">
        <f t="shared" si="2"/>
        <v>4316.5</v>
      </c>
      <c r="I30" s="4">
        <f t="shared" si="2"/>
        <v>4316.5</v>
      </c>
    </row>
    <row r="31" spans="1:9" ht="18" customHeight="1">
      <c r="A31" s="57" t="s">
        <v>20</v>
      </c>
      <c r="B31" s="58"/>
      <c r="C31" s="58"/>
      <c r="D31" s="3" t="s">
        <v>107</v>
      </c>
      <c r="E31" s="1" t="s">
        <v>141</v>
      </c>
      <c r="F31" s="1" t="s">
        <v>63</v>
      </c>
      <c r="G31" s="1" t="s">
        <v>0</v>
      </c>
      <c r="H31" s="4">
        <f t="shared" si="2"/>
        <v>4316.5</v>
      </c>
      <c r="I31" s="4">
        <f t="shared" si="2"/>
        <v>4316.5</v>
      </c>
    </row>
    <row r="32" spans="1:9" ht="18" customHeight="1">
      <c r="A32" s="88" t="s">
        <v>59</v>
      </c>
      <c r="B32" s="89"/>
      <c r="C32" s="90"/>
      <c r="D32" s="3" t="s">
        <v>107</v>
      </c>
      <c r="E32" s="1" t="s">
        <v>141</v>
      </c>
      <c r="F32" s="1" t="s">
        <v>63</v>
      </c>
      <c r="G32" s="1" t="s">
        <v>60</v>
      </c>
      <c r="H32" s="11">
        <v>4316.5</v>
      </c>
      <c r="I32" s="11">
        <v>4316.5</v>
      </c>
    </row>
    <row r="33" spans="1:9" ht="18" customHeight="1">
      <c r="A33" s="94" t="s">
        <v>181</v>
      </c>
      <c r="B33" s="95"/>
      <c r="C33" s="96"/>
      <c r="D33" s="3" t="s">
        <v>107</v>
      </c>
      <c r="E33" s="1" t="s">
        <v>117</v>
      </c>
      <c r="F33" s="1" t="s">
        <v>183</v>
      </c>
      <c r="G33" s="1" t="s">
        <v>0</v>
      </c>
      <c r="H33" s="11">
        <f>H34</f>
        <v>890</v>
      </c>
      <c r="I33" s="11">
        <f>I34</f>
        <v>890</v>
      </c>
    </row>
    <row r="34" spans="1:9" ht="29.25" customHeight="1">
      <c r="A34" s="97" t="s">
        <v>184</v>
      </c>
      <c r="B34" s="98"/>
      <c r="C34" s="99"/>
      <c r="D34" s="3" t="s">
        <v>107</v>
      </c>
      <c r="E34" s="1" t="s">
        <v>117</v>
      </c>
      <c r="F34" s="1" t="s">
        <v>185</v>
      </c>
      <c r="G34" s="1" t="s">
        <v>0</v>
      </c>
      <c r="H34" s="11">
        <f>H35</f>
        <v>890</v>
      </c>
      <c r="I34" s="11">
        <f>I35</f>
        <v>890</v>
      </c>
    </row>
    <row r="35" spans="1:9" ht="28.5" customHeight="1">
      <c r="A35" s="84" t="s">
        <v>182</v>
      </c>
      <c r="B35" s="85"/>
      <c r="C35" s="86"/>
      <c r="D35" s="3" t="s">
        <v>107</v>
      </c>
      <c r="E35" s="1" t="s">
        <v>117</v>
      </c>
      <c r="F35" s="1" t="s">
        <v>185</v>
      </c>
      <c r="G35" s="1" t="s">
        <v>60</v>
      </c>
      <c r="H35" s="35">
        <v>890</v>
      </c>
      <c r="I35" s="35">
        <v>890</v>
      </c>
    </row>
    <row r="36" spans="1:9" ht="18" customHeight="1">
      <c r="A36" s="55" t="s">
        <v>7</v>
      </c>
      <c r="B36" s="56"/>
      <c r="C36" s="56"/>
      <c r="D36" s="3" t="s">
        <v>107</v>
      </c>
      <c r="E36" s="1" t="s">
        <v>111</v>
      </c>
      <c r="F36" s="1" t="s">
        <v>10</v>
      </c>
      <c r="G36" s="1" t="s">
        <v>0</v>
      </c>
      <c r="H36" s="4">
        <f aca="true" t="shared" si="3" ref="H36:I38">H37</f>
        <v>3000</v>
      </c>
      <c r="I36" s="4">
        <f t="shared" si="3"/>
        <v>3000</v>
      </c>
    </row>
    <row r="37" spans="1:9" ht="18" customHeight="1">
      <c r="A37" s="57" t="s">
        <v>7</v>
      </c>
      <c r="B37" s="58"/>
      <c r="C37" s="58"/>
      <c r="D37" s="3" t="s">
        <v>107</v>
      </c>
      <c r="E37" s="1" t="s">
        <v>111</v>
      </c>
      <c r="F37" s="1" t="s">
        <v>15</v>
      </c>
      <c r="G37" s="1" t="s">
        <v>0</v>
      </c>
      <c r="H37" s="4">
        <f t="shared" si="3"/>
        <v>3000</v>
      </c>
      <c r="I37" s="4">
        <f t="shared" si="3"/>
        <v>3000</v>
      </c>
    </row>
    <row r="38" spans="1:9" ht="18" customHeight="1">
      <c r="A38" s="57" t="s">
        <v>70</v>
      </c>
      <c r="B38" s="58"/>
      <c r="C38" s="58"/>
      <c r="D38" s="3" t="s">
        <v>107</v>
      </c>
      <c r="E38" s="1" t="s">
        <v>111</v>
      </c>
      <c r="F38" s="1" t="s">
        <v>71</v>
      </c>
      <c r="G38" s="1" t="s">
        <v>0</v>
      </c>
      <c r="H38" s="4">
        <f t="shared" si="3"/>
        <v>3000</v>
      </c>
      <c r="I38" s="4">
        <f t="shared" si="3"/>
        <v>3000</v>
      </c>
    </row>
    <row r="39" spans="1:9" ht="18" customHeight="1">
      <c r="A39" s="57" t="s">
        <v>68</v>
      </c>
      <c r="B39" s="58"/>
      <c r="C39" s="58"/>
      <c r="D39" s="3" t="s">
        <v>107</v>
      </c>
      <c r="E39" s="1" t="s">
        <v>111</v>
      </c>
      <c r="F39" s="1" t="s">
        <v>71</v>
      </c>
      <c r="G39" s="1" t="s">
        <v>69</v>
      </c>
      <c r="H39" s="11">
        <f>5000-2000</f>
        <v>3000</v>
      </c>
      <c r="I39" s="11">
        <f>5000-2000</f>
        <v>3000</v>
      </c>
    </row>
    <row r="40" spans="1:9" ht="18" customHeight="1">
      <c r="A40" s="91" t="s">
        <v>126</v>
      </c>
      <c r="B40" s="92"/>
      <c r="C40" s="93"/>
      <c r="D40" s="3" t="s">
        <v>107</v>
      </c>
      <c r="E40" s="1" t="s">
        <v>158</v>
      </c>
      <c r="F40" s="1" t="s">
        <v>10</v>
      </c>
      <c r="G40" s="1" t="s">
        <v>0</v>
      </c>
      <c r="H40" s="4">
        <f>H41+H46</f>
        <v>4140</v>
      </c>
      <c r="I40" s="4">
        <f>I41+I46</f>
        <v>7106.2</v>
      </c>
    </row>
    <row r="41" spans="1:9" ht="42.75" customHeight="1">
      <c r="A41" s="70" t="s">
        <v>159</v>
      </c>
      <c r="B41" s="68"/>
      <c r="C41" s="69"/>
      <c r="D41" s="3" t="s">
        <v>107</v>
      </c>
      <c r="E41" s="1" t="s">
        <v>158</v>
      </c>
      <c r="F41" s="1" t="s">
        <v>154</v>
      </c>
      <c r="G41" s="1" t="s">
        <v>0</v>
      </c>
      <c r="H41" s="4">
        <f>H42</f>
        <v>3340</v>
      </c>
      <c r="I41" s="4">
        <f>I42+I44</f>
        <v>6306.2</v>
      </c>
    </row>
    <row r="42" spans="1:9" ht="39.75" customHeight="1">
      <c r="A42" s="67" t="s">
        <v>156</v>
      </c>
      <c r="B42" s="68"/>
      <c r="C42" s="69"/>
      <c r="D42" s="3" t="s">
        <v>107</v>
      </c>
      <c r="E42" s="1" t="s">
        <v>158</v>
      </c>
      <c r="F42" s="1" t="s">
        <v>155</v>
      </c>
      <c r="G42" s="1" t="s">
        <v>0</v>
      </c>
      <c r="H42" s="4">
        <f>H43</f>
        <v>3340</v>
      </c>
      <c r="I42" s="4">
        <f>I43</f>
        <v>3340</v>
      </c>
    </row>
    <row r="43" spans="1:9" ht="18" customHeight="1">
      <c r="A43" s="88" t="s">
        <v>59</v>
      </c>
      <c r="B43" s="89"/>
      <c r="C43" s="90"/>
      <c r="D43" s="3" t="s">
        <v>107</v>
      </c>
      <c r="E43" s="1" t="s">
        <v>158</v>
      </c>
      <c r="F43" s="1" t="s">
        <v>155</v>
      </c>
      <c r="G43" s="1" t="s">
        <v>60</v>
      </c>
      <c r="H43" s="11">
        <v>3340</v>
      </c>
      <c r="I43" s="11">
        <v>3340</v>
      </c>
    </row>
    <row r="44" spans="1:13" ht="32.25" customHeight="1">
      <c r="A44" s="70" t="s">
        <v>195</v>
      </c>
      <c r="B44" s="68"/>
      <c r="C44" s="69"/>
      <c r="D44" s="3" t="s">
        <v>107</v>
      </c>
      <c r="E44" s="1" t="s">
        <v>158</v>
      </c>
      <c r="F44" s="1" t="s">
        <v>196</v>
      </c>
      <c r="G44" s="1" t="s">
        <v>0</v>
      </c>
      <c r="H44" s="32">
        <f>H45</f>
        <v>0</v>
      </c>
      <c r="I44" s="33">
        <f>I45</f>
        <v>2966.2</v>
      </c>
      <c r="J44" s="9"/>
      <c r="K44" s="9"/>
      <c r="L44" s="9"/>
      <c r="M44" s="9"/>
    </row>
    <row r="45" spans="1:13" ht="25.5" customHeight="1">
      <c r="A45" s="88" t="s">
        <v>59</v>
      </c>
      <c r="B45" s="89"/>
      <c r="C45" s="90"/>
      <c r="D45" s="3" t="s">
        <v>107</v>
      </c>
      <c r="E45" s="1" t="s">
        <v>158</v>
      </c>
      <c r="F45" s="1" t="s">
        <v>196</v>
      </c>
      <c r="G45" s="1" t="s">
        <v>60</v>
      </c>
      <c r="H45" s="19">
        <v>0</v>
      </c>
      <c r="I45" s="33">
        <f>2966.2</f>
        <v>2966.2</v>
      </c>
      <c r="J45" s="39" t="s">
        <v>215</v>
      </c>
      <c r="K45" s="9"/>
      <c r="L45" s="9"/>
      <c r="M45" s="9"/>
    </row>
    <row r="46" spans="1:9" ht="18" customHeight="1">
      <c r="A46" s="70" t="s">
        <v>128</v>
      </c>
      <c r="B46" s="71"/>
      <c r="C46" s="72"/>
      <c r="D46" s="3" t="s">
        <v>107</v>
      </c>
      <c r="E46" s="1" t="s">
        <v>158</v>
      </c>
      <c r="F46" s="1" t="s">
        <v>129</v>
      </c>
      <c r="G46" s="1" t="s">
        <v>0</v>
      </c>
      <c r="H46" s="4">
        <f>H47</f>
        <v>800</v>
      </c>
      <c r="I46" s="4">
        <f>I47</f>
        <v>800</v>
      </c>
    </row>
    <row r="47" spans="1:9" ht="18" customHeight="1">
      <c r="A47" s="88" t="s">
        <v>59</v>
      </c>
      <c r="B47" s="89"/>
      <c r="C47" s="90"/>
      <c r="D47" s="3" t="s">
        <v>107</v>
      </c>
      <c r="E47" s="1" t="s">
        <v>158</v>
      </c>
      <c r="F47" s="1" t="s">
        <v>129</v>
      </c>
      <c r="G47" s="1" t="s">
        <v>60</v>
      </c>
      <c r="H47" s="11">
        <v>800</v>
      </c>
      <c r="I47" s="11">
        <v>800</v>
      </c>
    </row>
    <row r="48" spans="1:10" ht="27.75" customHeight="1">
      <c r="A48" s="59" t="s">
        <v>16</v>
      </c>
      <c r="B48" s="60"/>
      <c r="C48" s="60"/>
      <c r="D48" s="7" t="s">
        <v>109</v>
      </c>
      <c r="E48" s="7" t="s">
        <v>106</v>
      </c>
      <c r="F48" s="7" t="s">
        <v>10</v>
      </c>
      <c r="G48" s="7" t="s">
        <v>0</v>
      </c>
      <c r="H48" s="12">
        <f>H49+H56</f>
        <v>10335</v>
      </c>
      <c r="I48" s="12">
        <f>I49+I56</f>
        <v>10335</v>
      </c>
      <c r="J48" s="38">
        <f>I48-H48</f>
        <v>0</v>
      </c>
    </row>
    <row r="49" spans="1:9" ht="41.25" customHeight="1">
      <c r="A49" s="65" t="s">
        <v>47</v>
      </c>
      <c r="B49" s="66"/>
      <c r="C49" s="66"/>
      <c r="D49" s="3" t="s">
        <v>109</v>
      </c>
      <c r="E49" s="1" t="s">
        <v>113</v>
      </c>
      <c r="F49" s="1" t="s">
        <v>10</v>
      </c>
      <c r="G49" s="2" t="s">
        <v>0</v>
      </c>
      <c r="H49" s="11">
        <f>H50+H53</f>
        <v>8064</v>
      </c>
      <c r="I49" s="11">
        <f>I50+I53</f>
        <v>8064</v>
      </c>
    </row>
    <row r="50" spans="1:9" ht="31.5" customHeight="1">
      <c r="A50" s="87" t="s">
        <v>41</v>
      </c>
      <c r="B50" s="87"/>
      <c r="C50" s="87"/>
      <c r="D50" s="3" t="s">
        <v>109</v>
      </c>
      <c r="E50" s="1" t="s">
        <v>113</v>
      </c>
      <c r="F50" s="1" t="s">
        <v>40</v>
      </c>
      <c r="G50" s="1" t="s">
        <v>0</v>
      </c>
      <c r="H50" s="11">
        <f>H51</f>
        <v>7480</v>
      </c>
      <c r="I50" s="11">
        <f>I51</f>
        <v>7480</v>
      </c>
    </row>
    <row r="51" spans="1:9" ht="45.75" customHeight="1">
      <c r="A51" s="87" t="s">
        <v>39</v>
      </c>
      <c r="B51" s="87"/>
      <c r="C51" s="87"/>
      <c r="D51" s="3" t="s">
        <v>109</v>
      </c>
      <c r="E51" s="1" t="s">
        <v>113</v>
      </c>
      <c r="F51" s="1" t="s">
        <v>72</v>
      </c>
      <c r="G51" s="1" t="s">
        <v>0</v>
      </c>
      <c r="H51" s="11">
        <f>H52</f>
        <v>7480</v>
      </c>
      <c r="I51" s="11">
        <f>I52</f>
        <v>7480</v>
      </c>
    </row>
    <row r="52" spans="1:9" ht="18" customHeight="1">
      <c r="A52" s="73" t="s">
        <v>59</v>
      </c>
      <c r="B52" s="73"/>
      <c r="C52" s="73"/>
      <c r="D52" s="3" t="s">
        <v>109</v>
      </c>
      <c r="E52" s="1" t="s">
        <v>113</v>
      </c>
      <c r="F52" s="1" t="s">
        <v>72</v>
      </c>
      <c r="G52" s="1" t="s">
        <v>60</v>
      </c>
      <c r="H52" s="11">
        <f>980+1200-700+(800+5200)</f>
        <v>7480</v>
      </c>
      <c r="I52" s="11">
        <f>980+1200-700+(800+5200)</f>
        <v>7480</v>
      </c>
    </row>
    <row r="53" spans="1:9" ht="18" customHeight="1">
      <c r="A53" s="87" t="s">
        <v>49</v>
      </c>
      <c r="B53" s="58"/>
      <c r="C53" s="58"/>
      <c r="D53" s="3" t="s">
        <v>109</v>
      </c>
      <c r="E53" s="1" t="s">
        <v>113</v>
      </c>
      <c r="F53" s="1" t="s">
        <v>48</v>
      </c>
      <c r="G53" s="1" t="s">
        <v>0</v>
      </c>
      <c r="H53" s="11">
        <f>H54</f>
        <v>584</v>
      </c>
      <c r="I53" s="11">
        <f>I54</f>
        <v>584</v>
      </c>
    </row>
    <row r="54" spans="1:9" ht="32.25" customHeight="1">
      <c r="A54" s="87" t="s">
        <v>73</v>
      </c>
      <c r="B54" s="58"/>
      <c r="C54" s="58"/>
      <c r="D54" s="3" t="s">
        <v>109</v>
      </c>
      <c r="E54" s="1" t="s">
        <v>113</v>
      </c>
      <c r="F54" s="1" t="s">
        <v>74</v>
      </c>
      <c r="G54" s="1" t="s">
        <v>0</v>
      </c>
      <c r="H54" s="11">
        <f>H55</f>
        <v>584</v>
      </c>
      <c r="I54" s="11">
        <f>I55</f>
        <v>584</v>
      </c>
    </row>
    <row r="55" spans="1:9" ht="21.75" customHeight="1">
      <c r="A55" s="73" t="s">
        <v>59</v>
      </c>
      <c r="B55" s="73"/>
      <c r="C55" s="73"/>
      <c r="D55" s="3" t="s">
        <v>109</v>
      </c>
      <c r="E55" s="1" t="s">
        <v>113</v>
      </c>
      <c r="F55" s="1" t="s">
        <v>74</v>
      </c>
      <c r="G55" s="1" t="s">
        <v>60</v>
      </c>
      <c r="H55" s="11">
        <f>684-100</f>
        <v>584</v>
      </c>
      <c r="I55" s="11">
        <f>684-100</f>
        <v>584</v>
      </c>
    </row>
    <row r="56" spans="1:9" ht="28.5" customHeight="1">
      <c r="A56" s="55" t="s">
        <v>130</v>
      </c>
      <c r="B56" s="58"/>
      <c r="C56" s="58"/>
      <c r="D56" s="1" t="s">
        <v>109</v>
      </c>
      <c r="E56" s="1" t="s">
        <v>127</v>
      </c>
      <c r="F56" s="1" t="s">
        <v>10</v>
      </c>
      <c r="G56" s="1" t="s">
        <v>0</v>
      </c>
      <c r="H56" s="11">
        <f>H57+H59</f>
        <v>2271</v>
      </c>
      <c r="I56" s="11">
        <f>I57+I59</f>
        <v>2271</v>
      </c>
    </row>
    <row r="57" spans="1:9" ht="36.75" customHeight="1">
      <c r="A57" s="63" t="s">
        <v>75</v>
      </c>
      <c r="B57" s="58"/>
      <c r="C57" s="58"/>
      <c r="D57" s="1" t="s">
        <v>109</v>
      </c>
      <c r="E57" s="1" t="s">
        <v>127</v>
      </c>
      <c r="F57" s="1" t="s">
        <v>38</v>
      </c>
      <c r="G57" s="1" t="s">
        <v>0</v>
      </c>
      <c r="H57" s="4">
        <f>H58</f>
        <v>1454</v>
      </c>
      <c r="I57" s="4">
        <f>I58</f>
        <v>1454</v>
      </c>
    </row>
    <row r="58" spans="1:9" ht="18" customHeight="1">
      <c r="A58" s="73" t="s">
        <v>59</v>
      </c>
      <c r="B58" s="73"/>
      <c r="C58" s="73"/>
      <c r="D58" s="1" t="s">
        <v>109</v>
      </c>
      <c r="E58" s="1" t="s">
        <v>127</v>
      </c>
      <c r="F58" s="1" t="s">
        <v>38</v>
      </c>
      <c r="G58" s="1" t="s">
        <v>60</v>
      </c>
      <c r="H58" s="11">
        <f>1454</f>
        <v>1454</v>
      </c>
      <c r="I58" s="11">
        <f>1454</f>
        <v>1454</v>
      </c>
    </row>
    <row r="59" spans="1:9" ht="18" customHeight="1">
      <c r="A59" s="84" t="s">
        <v>160</v>
      </c>
      <c r="B59" s="85"/>
      <c r="C59" s="86"/>
      <c r="D59" s="1" t="s">
        <v>109</v>
      </c>
      <c r="E59" s="1" t="s">
        <v>127</v>
      </c>
      <c r="F59" s="1" t="s">
        <v>139</v>
      </c>
      <c r="G59" s="1" t="s">
        <v>0</v>
      </c>
      <c r="H59" s="11">
        <f>H60</f>
        <v>817</v>
      </c>
      <c r="I59" s="11">
        <f>I60</f>
        <v>817</v>
      </c>
    </row>
    <row r="60" spans="1:9" ht="54.75" customHeight="1">
      <c r="A60" s="84" t="s">
        <v>178</v>
      </c>
      <c r="B60" s="85"/>
      <c r="C60" s="86"/>
      <c r="D60" s="1" t="s">
        <v>109</v>
      </c>
      <c r="E60" s="1" t="s">
        <v>127</v>
      </c>
      <c r="F60" s="1" t="s">
        <v>149</v>
      </c>
      <c r="G60" s="1" t="s">
        <v>0</v>
      </c>
      <c r="H60" s="11">
        <f>H61</f>
        <v>817</v>
      </c>
      <c r="I60" s="11">
        <f>I61</f>
        <v>817</v>
      </c>
    </row>
    <row r="61" spans="1:9" ht="18" customHeight="1">
      <c r="A61" s="73" t="s">
        <v>59</v>
      </c>
      <c r="B61" s="73"/>
      <c r="C61" s="73"/>
      <c r="D61" s="1" t="s">
        <v>109</v>
      </c>
      <c r="E61" s="1" t="s">
        <v>127</v>
      </c>
      <c r="F61" s="1" t="s">
        <v>149</v>
      </c>
      <c r="G61" s="1" t="s">
        <v>60</v>
      </c>
      <c r="H61" s="11">
        <v>817</v>
      </c>
      <c r="I61" s="11">
        <v>817</v>
      </c>
    </row>
    <row r="62" spans="1:10" ht="18" customHeight="1">
      <c r="A62" s="54" t="s">
        <v>17</v>
      </c>
      <c r="B62" s="58"/>
      <c r="C62" s="58"/>
      <c r="D62" s="7" t="s">
        <v>110</v>
      </c>
      <c r="E62" s="7" t="s">
        <v>106</v>
      </c>
      <c r="F62" s="7" t="s">
        <v>10</v>
      </c>
      <c r="G62" s="7" t="s">
        <v>0</v>
      </c>
      <c r="H62" s="13">
        <f>H63+H66+H74</f>
        <v>71283.1</v>
      </c>
      <c r="I62" s="13">
        <f>I63+I66+I74</f>
        <v>82398</v>
      </c>
      <c r="J62" s="38">
        <f>I62-H62</f>
        <v>11114.899999999994</v>
      </c>
    </row>
    <row r="63" spans="1:9" ht="18" customHeight="1">
      <c r="A63" s="65" t="s">
        <v>42</v>
      </c>
      <c r="B63" s="66"/>
      <c r="C63" s="66"/>
      <c r="D63" s="3" t="s">
        <v>110</v>
      </c>
      <c r="E63" s="1" t="s">
        <v>115</v>
      </c>
      <c r="F63" s="1" t="s">
        <v>10</v>
      </c>
      <c r="G63" s="1" t="s">
        <v>0</v>
      </c>
      <c r="H63" s="10">
        <f>H64</f>
        <v>9104</v>
      </c>
      <c r="I63" s="10">
        <f>I64</f>
        <v>9104</v>
      </c>
    </row>
    <row r="64" spans="1:9" ht="30" customHeight="1">
      <c r="A64" s="67" t="s">
        <v>132</v>
      </c>
      <c r="B64" s="68"/>
      <c r="C64" s="69"/>
      <c r="D64" s="3" t="s">
        <v>110</v>
      </c>
      <c r="E64" s="1" t="s">
        <v>115</v>
      </c>
      <c r="F64" s="1" t="s">
        <v>131</v>
      </c>
      <c r="G64" s="1" t="s">
        <v>0</v>
      </c>
      <c r="H64" s="10">
        <f>H65</f>
        <v>9104</v>
      </c>
      <c r="I64" s="10">
        <f>I65</f>
        <v>9104</v>
      </c>
    </row>
    <row r="65" spans="1:13" ht="18" customHeight="1">
      <c r="A65" s="64" t="s">
        <v>78</v>
      </c>
      <c r="B65" s="58"/>
      <c r="C65" s="58"/>
      <c r="D65" s="3" t="s">
        <v>110</v>
      </c>
      <c r="E65" s="1" t="s">
        <v>115</v>
      </c>
      <c r="F65" s="1" t="s">
        <v>131</v>
      </c>
      <c r="G65" s="1" t="s">
        <v>79</v>
      </c>
      <c r="H65" s="11">
        <f>1104+287-287+8000</f>
        <v>9104</v>
      </c>
      <c r="I65" s="11">
        <f>1104+287-287+8000</f>
        <v>9104</v>
      </c>
      <c r="J65" s="31"/>
      <c r="K65" s="31"/>
      <c r="L65" s="31"/>
      <c r="M65" s="31"/>
    </row>
    <row r="66" spans="1:9" ht="18" customHeight="1">
      <c r="A66" s="55" t="s">
        <v>161</v>
      </c>
      <c r="B66" s="56"/>
      <c r="C66" s="56"/>
      <c r="D66" s="3" t="s">
        <v>110</v>
      </c>
      <c r="E66" s="1" t="s">
        <v>113</v>
      </c>
      <c r="F66" s="1" t="s">
        <v>10</v>
      </c>
      <c r="G66" s="1" t="s">
        <v>0</v>
      </c>
      <c r="H66" s="10">
        <f>H67+H71</f>
        <v>54392.1</v>
      </c>
      <c r="I66" s="10">
        <f>I67+I71</f>
        <v>63457</v>
      </c>
    </row>
    <row r="67" spans="1:9" ht="18" customHeight="1">
      <c r="A67" s="64" t="s">
        <v>134</v>
      </c>
      <c r="B67" s="73"/>
      <c r="C67" s="73"/>
      <c r="D67" s="3" t="s">
        <v>110</v>
      </c>
      <c r="E67" s="1" t="s">
        <v>113</v>
      </c>
      <c r="F67" s="1" t="s">
        <v>138</v>
      </c>
      <c r="G67" s="1" t="s">
        <v>0</v>
      </c>
      <c r="H67" s="10">
        <f>H70</f>
        <v>22392.1</v>
      </c>
      <c r="I67" s="10">
        <f>I70+I68</f>
        <v>31457</v>
      </c>
    </row>
    <row r="68" spans="1:13" ht="32.25" customHeight="1">
      <c r="A68" s="64" t="s">
        <v>206</v>
      </c>
      <c r="B68" s="58"/>
      <c r="C68" s="58"/>
      <c r="D68" s="3" t="s">
        <v>110</v>
      </c>
      <c r="E68" s="1" t="s">
        <v>113</v>
      </c>
      <c r="F68" s="1" t="s">
        <v>207</v>
      </c>
      <c r="G68" s="1" t="s">
        <v>0</v>
      </c>
      <c r="H68" s="10">
        <f>H69</f>
        <v>0</v>
      </c>
      <c r="I68" s="10">
        <f>I69</f>
        <v>9064.9</v>
      </c>
      <c r="J68" s="9"/>
      <c r="K68" s="9"/>
      <c r="L68" s="9"/>
      <c r="M68" s="9"/>
    </row>
    <row r="69" spans="1:13" ht="21.75" customHeight="1">
      <c r="A69" s="64" t="s">
        <v>208</v>
      </c>
      <c r="B69" s="58"/>
      <c r="C69" s="58"/>
      <c r="D69" s="3" t="s">
        <v>110</v>
      </c>
      <c r="E69" s="1" t="s">
        <v>113</v>
      </c>
      <c r="F69" s="1" t="s">
        <v>207</v>
      </c>
      <c r="G69" s="1" t="s">
        <v>209</v>
      </c>
      <c r="H69" s="10">
        <v>0</v>
      </c>
      <c r="I69" s="37">
        <v>9064.9</v>
      </c>
      <c r="J69" s="9"/>
      <c r="K69" s="9"/>
      <c r="L69" s="9"/>
      <c r="M69" s="9"/>
    </row>
    <row r="70" spans="1:9" ht="18" customHeight="1">
      <c r="A70" s="64" t="s">
        <v>136</v>
      </c>
      <c r="B70" s="58"/>
      <c r="C70" s="58"/>
      <c r="D70" s="3" t="s">
        <v>110</v>
      </c>
      <c r="E70" s="1" t="s">
        <v>113</v>
      </c>
      <c r="F70" s="1" t="s">
        <v>133</v>
      </c>
      <c r="G70" s="1" t="s">
        <v>135</v>
      </c>
      <c r="H70" s="10">
        <f>25392.1-3000</f>
        <v>22392.1</v>
      </c>
      <c r="I70" s="10">
        <f>25392.1-3000</f>
        <v>22392.1</v>
      </c>
    </row>
    <row r="71" spans="1:9" ht="18" customHeight="1">
      <c r="A71" s="84" t="s">
        <v>160</v>
      </c>
      <c r="B71" s="85"/>
      <c r="C71" s="86"/>
      <c r="D71" s="3" t="s">
        <v>110</v>
      </c>
      <c r="E71" s="1" t="s">
        <v>113</v>
      </c>
      <c r="F71" s="1" t="s">
        <v>139</v>
      </c>
      <c r="G71" s="1" t="s">
        <v>0</v>
      </c>
      <c r="H71" s="10">
        <f>H72</f>
        <v>32000</v>
      </c>
      <c r="I71" s="10">
        <f>I72</f>
        <v>32000</v>
      </c>
    </row>
    <row r="72" spans="1:9" ht="65.25" customHeight="1">
      <c r="A72" s="84" t="s">
        <v>180</v>
      </c>
      <c r="B72" s="85"/>
      <c r="C72" s="86"/>
      <c r="D72" s="3" t="s">
        <v>110</v>
      </c>
      <c r="E72" s="1" t="s">
        <v>113</v>
      </c>
      <c r="F72" s="1" t="s">
        <v>150</v>
      </c>
      <c r="G72" s="1" t="s">
        <v>0</v>
      </c>
      <c r="H72" s="10">
        <f>H73</f>
        <v>32000</v>
      </c>
      <c r="I72" s="10">
        <f>I73</f>
        <v>32000</v>
      </c>
    </row>
    <row r="73" spans="1:9" ht="18" customHeight="1">
      <c r="A73" s="73" t="s">
        <v>59</v>
      </c>
      <c r="B73" s="73"/>
      <c r="C73" s="73"/>
      <c r="D73" s="3" t="s">
        <v>110</v>
      </c>
      <c r="E73" s="1" t="s">
        <v>113</v>
      </c>
      <c r="F73" s="1" t="s">
        <v>150</v>
      </c>
      <c r="G73" s="1" t="s">
        <v>60</v>
      </c>
      <c r="H73" s="11">
        <f>32000</f>
        <v>32000</v>
      </c>
      <c r="I73" s="11">
        <f>32000</f>
        <v>32000</v>
      </c>
    </row>
    <row r="74" spans="1:9" ht="18" customHeight="1">
      <c r="A74" s="65" t="s">
        <v>34</v>
      </c>
      <c r="B74" s="66"/>
      <c r="C74" s="66"/>
      <c r="D74" s="3" t="s">
        <v>110</v>
      </c>
      <c r="E74" s="1" t="s">
        <v>112</v>
      </c>
      <c r="F74" s="1" t="s">
        <v>10</v>
      </c>
      <c r="G74" s="1" t="s">
        <v>0</v>
      </c>
      <c r="H74" s="11">
        <f>H75+H77</f>
        <v>7787</v>
      </c>
      <c r="I74" s="11">
        <f>I75+I77</f>
        <v>9837</v>
      </c>
    </row>
    <row r="75" spans="1:9" ht="33.75" customHeight="1">
      <c r="A75" s="63" t="s">
        <v>35</v>
      </c>
      <c r="B75" s="58"/>
      <c r="C75" s="58"/>
      <c r="D75" s="3" t="s">
        <v>110</v>
      </c>
      <c r="E75" s="1" t="s">
        <v>112</v>
      </c>
      <c r="F75" s="1" t="s">
        <v>36</v>
      </c>
      <c r="G75" s="1" t="s">
        <v>0</v>
      </c>
      <c r="H75" s="11">
        <f>H76</f>
        <v>5500</v>
      </c>
      <c r="I75" s="11">
        <f>I76</f>
        <v>7550</v>
      </c>
    </row>
    <row r="76" spans="1:10" ht="18" customHeight="1">
      <c r="A76" s="73" t="s">
        <v>59</v>
      </c>
      <c r="B76" s="73"/>
      <c r="C76" s="73"/>
      <c r="D76" s="3" t="s">
        <v>110</v>
      </c>
      <c r="E76" s="1" t="s">
        <v>112</v>
      </c>
      <c r="F76" s="1" t="s">
        <v>36</v>
      </c>
      <c r="G76" s="1" t="s">
        <v>60</v>
      </c>
      <c r="H76" s="11">
        <f>10500-5000</f>
        <v>5500</v>
      </c>
      <c r="I76" s="35">
        <f>10500-5000+2050</f>
        <v>7550</v>
      </c>
      <c r="J76" s="40">
        <v>2050</v>
      </c>
    </row>
    <row r="77" spans="1:9" ht="32.25" customHeight="1">
      <c r="A77" s="81" t="s">
        <v>142</v>
      </c>
      <c r="B77" s="82"/>
      <c r="C77" s="83"/>
      <c r="D77" s="20" t="s">
        <v>110</v>
      </c>
      <c r="E77" s="21" t="s">
        <v>112</v>
      </c>
      <c r="F77" s="21" t="s">
        <v>143</v>
      </c>
      <c r="G77" s="21" t="s">
        <v>0</v>
      </c>
      <c r="H77" s="17">
        <f>H79+H78</f>
        <v>2287</v>
      </c>
      <c r="I77" s="17">
        <f>I79+I78</f>
        <v>2287</v>
      </c>
    </row>
    <row r="78" spans="1:9" ht="21.75" customHeight="1">
      <c r="A78" s="81" t="s">
        <v>59</v>
      </c>
      <c r="B78" s="82"/>
      <c r="C78" s="83"/>
      <c r="D78" s="20" t="s">
        <v>110</v>
      </c>
      <c r="E78" s="21" t="s">
        <v>112</v>
      </c>
      <c r="F78" s="21" t="s">
        <v>143</v>
      </c>
      <c r="G78" s="21" t="s">
        <v>60</v>
      </c>
      <c r="H78" s="17">
        <v>287</v>
      </c>
      <c r="I78" s="17">
        <v>287</v>
      </c>
    </row>
    <row r="79" spans="1:9" ht="18" customHeight="1">
      <c r="A79" s="81" t="s">
        <v>144</v>
      </c>
      <c r="B79" s="82"/>
      <c r="C79" s="83"/>
      <c r="D79" s="20" t="s">
        <v>110</v>
      </c>
      <c r="E79" s="21" t="s">
        <v>112</v>
      </c>
      <c r="F79" s="21" t="s">
        <v>145</v>
      </c>
      <c r="G79" s="21" t="s">
        <v>0</v>
      </c>
      <c r="H79" s="17">
        <f>H80</f>
        <v>2000</v>
      </c>
      <c r="I79" s="17">
        <f>I80</f>
        <v>2000</v>
      </c>
    </row>
    <row r="80" spans="1:9" ht="18.75" customHeight="1">
      <c r="A80" s="77" t="s">
        <v>59</v>
      </c>
      <c r="B80" s="78"/>
      <c r="C80" s="79"/>
      <c r="D80" s="20" t="s">
        <v>110</v>
      </c>
      <c r="E80" s="21" t="s">
        <v>112</v>
      </c>
      <c r="F80" s="21" t="s">
        <v>145</v>
      </c>
      <c r="G80" s="21" t="s">
        <v>60</v>
      </c>
      <c r="H80" s="11">
        <v>2000</v>
      </c>
      <c r="I80" s="11">
        <v>2000</v>
      </c>
    </row>
    <row r="81" spans="1:10" ht="18" customHeight="1">
      <c r="A81" s="54" t="s">
        <v>1</v>
      </c>
      <c r="B81" s="80"/>
      <c r="C81" s="80"/>
      <c r="D81" s="6" t="s">
        <v>116</v>
      </c>
      <c r="E81" s="7" t="s">
        <v>106</v>
      </c>
      <c r="F81" s="7" t="s">
        <v>10</v>
      </c>
      <c r="G81" s="7" t="s">
        <v>0</v>
      </c>
      <c r="H81" s="13">
        <f>H82+H89+H95</f>
        <v>137456.7</v>
      </c>
      <c r="I81" s="13">
        <f>I82+I89+I95</f>
        <v>151593.2</v>
      </c>
      <c r="J81" s="38">
        <f>I81-H81</f>
        <v>14136.5</v>
      </c>
    </row>
    <row r="82" spans="1:9" ht="18" customHeight="1">
      <c r="A82" s="55" t="s">
        <v>2</v>
      </c>
      <c r="B82" s="56"/>
      <c r="C82" s="56"/>
      <c r="D82" s="3" t="s">
        <v>116</v>
      </c>
      <c r="E82" s="1" t="s">
        <v>107</v>
      </c>
      <c r="F82" s="1" t="s">
        <v>10</v>
      </c>
      <c r="G82" s="1" t="s">
        <v>0</v>
      </c>
      <c r="H82" s="4">
        <f>H83+H86</f>
        <v>35652</v>
      </c>
      <c r="I82" s="4">
        <f>I83+I86</f>
        <v>44443</v>
      </c>
    </row>
    <row r="83" spans="1:9" ht="18" customHeight="1">
      <c r="A83" s="63" t="s">
        <v>18</v>
      </c>
      <c r="B83" s="58"/>
      <c r="C83" s="58"/>
      <c r="D83" s="3" t="s">
        <v>116</v>
      </c>
      <c r="E83" s="1" t="s">
        <v>107</v>
      </c>
      <c r="F83" s="1" t="s">
        <v>19</v>
      </c>
      <c r="G83" s="1" t="s">
        <v>0</v>
      </c>
      <c r="H83" s="11">
        <f>H84</f>
        <v>2000</v>
      </c>
      <c r="I83" s="11">
        <f>I84</f>
        <v>2883.1</v>
      </c>
    </row>
    <row r="84" spans="1:9" ht="18" customHeight="1">
      <c r="A84" s="57" t="s">
        <v>50</v>
      </c>
      <c r="B84" s="73"/>
      <c r="C84" s="73"/>
      <c r="D84" s="3" t="s">
        <v>116</v>
      </c>
      <c r="E84" s="1" t="s">
        <v>107</v>
      </c>
      <c r="F84" s="1" t="s">
        <v>80</v>
      </c>
      <c r="G84" s="1" t="s">
        <v>0</v>
      </c>
      <c r="H84" s="11">
        <f>H85</f>
        <v>2000</v>
      </c>
      <c r="I84" s="11">
        <f>I85</f>
        <v>2883.1</v>
      </c>
    </row>
    <row r="85" spans="1:10" ht="18" customHeight="1">
      <c r="A85" s="77" t="s">
        <v>59</v>
      </c>
      <c r="B85" s="78"/>
      <c r="C85" s="79"/>
      <c r="D85" s="3" t="s">
        <v>116</v>
      </c>
      <c r="E85" s="1" t="s">
        <v>107</v>
      </c>
      <c r="F85" s="1" t="s">
        <v>80</v>
      </c>
      <c r="G85" s="1" t="s">
        <v>60</v>
      </c>
      <c r="H85" s="11">
        <v>2000</v>
      </c>
      <c r="I85" s="35">
        <f>2000+883.1</f>
        <v>2883.1</v>
      </c>
      <c r="J85" s="40">
        <v>883.1</v>
      </c>
    </row>
    <row r="86" spans="1:9" ht="18" customHeight="1">
      <c r="A86" s="70" t="s">
        <v>148</v>
      </c>
      <c r="B86" s="71"/>
      <c r="C86" s="72"/>
      <c r="D86" s="14" t="s">
        <v>116</v>
      </c>
      <c r="E86" s="14" t="s">
        <v>107</v>
      </c>
      <c r="F86" s="15">
        <v>7950000</v>
      </c>
      <c r="G86" s="2" t="s">
        <v>0</v>
      </c>
      <c r="H86" s="11">
        <f>H87</f>
        <v>33652</v>
      </c>
      <c r="I86" s="11">
        <f>I87</f>
        <v>41559.9</v>
      </c>
    </row>
    <row r="87" spans="1:9" ht="51" customHeight="1">
      <c r="A87" s="70" t="s">
        <v>179</v>
      </c>
      <c r="B87" s="71"/>
      <c r="C87" s="72"/>
      <c r="D87" s="14" t="s">
        <v>116</v>
      </c>
      <c r="E87" s="14" t="s">
        <v>107</v>
      </c>
      <c r="F87" s="15">
        <v>7950300</v>
      </c>
      <c r="G87" s="2" t="s">
        <v>0</v>
      </c>
      <c r="H87" s="11">
        <f>H88</f>
        <v>33652</v>
      </c>
      <c r="I87" s="11">
        <f>I88</f>
        <v>41559.9</v>
      </c>
    </row>
    <row r="88" spans="1:10" ht="18" customHeight="1">
      <c r="A88" s="77" t="s">
        <v>59</v>
      </c>
      <c r="B88" s="78"/>
      <c r="C88" s="79"/>
      <c r="D88" s="3" t="s">
        <v>116</v>
      </c>
      <c r="E88" s="1" t="s">
        <v>107</v>
      </c>
      <c r="F88" s="2" t="s">
        <v>151</v>
      </c>
      <c r="G88" s="2" t="s">
        <v>60</v>
      </c>
      <c r="H88" s="11">
        <v>33652</v>
      </c>
      <c r="I88" s="35">
        <f>33652+840.6+7067.3</f>
        <v>41559.9</v>
      </c>
      <c r="J88" s="40" t="s">
        <v>212</v>
      </c>
    </row>
    <row r="89" spans="1:9" ht="18" customHeight="1">
      <c r="A89" s="55" t="s">
        <v>3</v>
      </c>
      <c r="B89" s="56"/>
      <c r="C89" s="56"/>
      <c r="D89" s="3" t="s">
        <v>116</v>
      </c>
      <c r="E89" s="1" t="s">
        <v>108</v>
      </c>
      <c r="F89" s="1" t="s">
        <v>10</v>
      </c>
      <c r="G89" s="1" t="s">
        <v>0</v>
      </c>
      <c r="H89" s="4">
        <f>H90</f>
        <v>19980.5</v>
      </c>
      <c r="I89" s="4">
        <f>I90</f>
        <v>23774</v>
      </c>
    </row>
    <row r="90" spans="1:9" ht="18" customHeight="1">
      <c r="A90" s="70" t="s">
        <v>148</v>
      </c>
      <c r="B90" s="71"/>
      <c r="C90" s="72"/>
      <c r="D90" s="14" t="s">
        <v>116</v>
      </c>
      <c r="E90" s="14" t="s">
        <v>108</v>
      </c>
      <c r="F90" s="15">
        <v>7950000</v>
      </c>
      <c r="G90" s="2" t="s">
        <v>0</v>
      </c>
      <c r="H90" s="11">
        <f>H91+H93</f>
        <v>19980.5</v>
      </c>
      <c r="I90" s="11">
        <f>I91+I93</f>
        <v>23774</v>
      </c>
    </row>
    <row r="91" spans="1:9" ht="69" customHeight="1">
      <c r="A91" s="57" t="s">
        <v>190</v>
      </c>
      <c r="B91" s="73"/>
      <c r="C91" s="73"/>
      <c r="D91" s="3" t="s">
        <v>116</v>
      </c>
      <c r="E91" s="1" t="s">
        <v>108</v>
      </c>
      <c r="F91" s="15">
        <v>7950400</v>
      </c>
      <c r="G91" s="1" t="s">
        <v>0</v>
      </c>
      <c r="H91" s="11">
        <f>H92</f>
        <v>12980.5</v>
      </c>
      <c r="I91" s="11">
        <f>I92</f>
        <v>16774</v>
      </c>
    </row>
    <row r="92" spans="1:10" ht="18" customHeight="1">
      <c r="A92" s="77" t="s">
        <v>59</v>
      </c>
      <c r="B92" s="78"/>
      <c r="C92" s="79"/>
      <c r="D92" s="3" t="s">
        <v>116</v>
      </c>
      <c r="E92" s="1" t="s">
        <v>108</v>
      </c>
      <c r="F92" s="15">
        <v>7950400</v>
      </c>
      <c r="G92" s="1" t="s">
        <v>60</v>
      </c>
      <c r="H92" s="11">
        <f>7980.5+5000</f>
        <v>12980.5</v>
      </c>
      <c r="I92" s="35">
        <f>7980.5+5000+2020.1+1773.4</f>
        <v>16774</v>
      </c>
      <c r="J92" s="40" t="s">
        <v>214</v>
      </c>
    </row>
    <row r="93" spans="1:9" ht="55.5" customHeight="1">
      <c r="A93" s="70" t="s">
        <v>210</v>
      </c>
      <c r="B93" s="68"/>
      <c r="C93" s="69"/>
      <c r="D93" s="3" t="s">
        <v>116</v>
      </c>
      <c r="E93" s="1" t="s">
        <v>108</v>
      </c>
      <c r="F93" s="15">
        <v>7950500</v>
      </c>
      <c r="G93" s="1" t="s">
        <v>0</v>
      </c>
      <c r="H93" s="11">
        <f>H94</f>
        <v>7000</v>
      </c>
      <c r="I93" s="11">
        <f>I94</f>
        <v>7000</v>
      </c>
    </row>
    <row r="94" spans="1:9" ht="18" customHeight="1">
      <c r="A94" s="77" t="s">
        <v>59</v>
      </c>
      <c r="B94" s="78"/>
      <c r="C94" s="79"/>
      <c r="D94" s="3" t="s">
        <v>116</v>
      </c>
      <c r="E94" s="1" t="s">
        <v>108</v>
      </c>
      <c r="F94" s="15">
        <v>7950500</v>
      </c>
      <c r="G94" s="1" t="s">
        <v>60</v>
      </c>
      <c r="H94" s="11">
        <v>7000</v>
      </c>
      <c r="I94" s="11">
        <v>7000</v>
      </c>
    </row>
    <row r="95" spans="1:9" ht="18" customHeight="1">
      <c r="A95" s="66" t="s">
        <v>51</v>
      </c>
      <c r="B95" s="66"/>
      <c r="C95" s="66"/>
      <c r="D95" s="3" t="s">
        <v>116</v>
      </c>
      <c r="E95" s="1" t="s">
        <v>109</v>
      </c>
      <c r="F95" s="2" t="s">
        <v>10</v>
      </c>
      <c r="G95" s="2" t="s">
        <v>0</v>
      </c>
      <c r="H95" s="4">
        <f>H96</f>
        <v>81824.2</v>
      </c>
      <c r="I95" s="4">
        <f>I96</f>
        <v>83376.2</v>
      </c>
    </row>
    <row r="96" spans="1:9" ht="18" customHeight="1">
      <c r="A96" s="58" t="s">
        <v>51</v>
      </c>
      <c r="B96" s="58"/>
      <c r="C96" s="58"/>
      <c r="D96" s="3" t="s">
        <v>116</v>
      </c>
      <c r="E96" s="1" t="s">
        <v>109</v>
      </c>
      <c r="F96" s="2" t="s">
        <v>45</v>
      </c>
      <c r="G96" s="2" t="s">
        <v>0</v>
      </c>
      <c r="H96" s="4">
        <f>H97+H99+H101+H103+H105</f>
        <v>81824.2</v>
      </c>
      <c r="I96" s="4">
        <f>I97+I99+I101+I103+I105</f>
        <v>83376.2</v>
      </c>
    </row>
    <row r="97" spans="1:9" ht="18" customHeight="1">
      <c r="A97" s="58" t="s">
        <v>46</v>
      </c>
      <c r="B97" s="58"/>
      <c r="C97" s="58"/>
      <c r="D97" s="3" t="s">
        <v>116</v>
      </c>
      <c r="E97" s="1" t="s">
        <v>109</v>
      </c>
      <c r="F97" s="2" t="s">
        <v>81</v>
      </c>
      <c r="G97" s="2" t="s">
        <v>0</v>
      </c>
      <c r="H97" s="4">
        <f>H98</f>
        <v>45024</v>
      </c>
      <c r="I97" s="4">
        <f>I98</f>
        <v>45024</v>
      </c>
    </row>
    <row r="98" spans="1:9" ht="18" customHeight="1">
      <c r="A98" s="73" t="s">
        <v>59</v>
      </c>
      <c r="B98" s="73"/>
      <c r="C98" s="73"/>
      <c r="D98" s="3" t="s">
        <v>116</v>
      </c>
      <c r="E98" s="1" t="s">
        <v>109</v>
      </c>
      <c r="F98" s="2" t="s">
        <v>81</v>
      </c>
      <c r="G98" s="2" t="s">
        <v>60</v>
      </c>
      <c r="H98" s="11">
        <f>47024-2000</f>
        <v>45024</v>
      </c>
      <c r="I98" s="11">
        <f>47024-2000</f>
        <v>45024</v>
      </c>
    </row>
    <row r="99" spans="1:9" ht="37.5" customHeight="1">
      <c r="A99" s="58" t="s">
        <v>53</v>
      </c>
      <c r="B99" s="58"/>
      <c r="C99" s="58"/>
      <c r="D99" s="3" t="s">
        <v>116</v>
      </c>
      <c r="E99" s="1" t="s">
        <v>109</v>
      </c>
      <c r="F99" s="2" t="s">
        <v>82</v>
      </c>
      <c r="G99" s="2" t="s">
        <v>0</v>
      </c>
      <c r="H99" s="11">
        <f>H100</f>
        <v>5000</v>
      </c>
      <c r="I99" s="11">
        <f>I100</f>
        <v>5000</v>
      </c>
    </row>
    <row r="100" spans="1:9" ht="18" customHeight="1">
      <c r="A100" s="73" t="s">
        <v>59</v>
      </c>
      <c r="B100" s="73"/>
      <c r="C100" s="73"/>
      <c r="D100" s="3" t="s">
        <v>116</v>
      </c>
      <c r="E100" s="1" t="s">
        <v>109</v>
      </c>
      <c r="F100" s="2" t="s">
        <v>82</v>
      </c>
      <c r="G100" s="2" t="s">
        <v>60</v>
      </c>
      <c r="H100" s="11">
        <v>5000</v>
      </c>
      <c r="I100" s="11">
        <v>5000</v>
      </c>
    </row>
    <row r="101" spans="1:9" ht="18" customHeight="1">
      <c r="A101" s="58" t="s">
        <v>54</v>
      </c>
      <c r="B101" s="58"/>
      <c r="C101" s="58"/>
      <c r="D101" s="3" t="s">
        <v>116</v>
      </c>
      <c r="E101" s="1" t="s">
        <v>109</v>
      </c>
      <c r="F101" s="2" t="s">
        <v>83</v>
      </c>
      <c r="G101" s="2" t="s">
        <v>0</v>
      </c>
      <c r="H101" s="11">
        <f>H102</f>
        <v>6192</v>
      </c>
      <c r="I101" s="11">
        <f>I102</f>
        <v>6192</v>
      </c>
    </row>
    <row r="102" spans="1:9" ht="18" customHeight="1">
      <c r="A102" s="73" t="s">
        <v>59</v>
      </c>
      <c r="B102" s="73"/>
      <c r="C102" s="73"/>
      <c r="D102" s="3" t="s">
        <v>116</v>
      </c>
      <c r="E102" s="1" t="s">
        <v>109</v>
      </c>
      <c r="F102" s="2" t="s">
        <v>83</v>
      </c>
      <c r="G102" s="2" t="s">
        <v>60</v>
      </c>
      <c r="H102" s="11">
        <f>6192</f>
        <v>6192</v>
      </c>
      <c r="I102" s="11">
        <f>6192</f>
        <v>6192</v>
      </c>
    </row>
    <row r="103" spans="1:9" ht="18" customHeight="1">
      <c r="A103" s="58" t="s">
        <v>84</v>
      </c>
      <c r="B103" s="58"/>
      <c r="C103" s="58"/>
      <c r="D103" s="3" t="s">
        <v>116</v>
      </c>
      <c r="E103" s="1" t="s">
        <v>109</v>
      </c>
      <c r="F103" s="2" t="s">
        <v>85</v>
      </c>
      <c r="G103" s="2" t="s">
        <v>0</v>
      </c>
      <c r="H103" s="11">
        <f>H104</f>
        <v>5008.2</v>
      </c>
      <c r="I103" s="11">
        <f>I104</f>
        <v>5008.2</v>
      </c>
    </row>
    <row r="104" spans="1:9" ht="18" customHeight="1">
      <c r="A104" s="73" t="s">
        <v>59</v>
      </c>
      <c r="B104" s="73"/>
      <c r="C104" s="73"/>
      <c r="D104" s="3" t="s">
        <v>116</v>
      </c>
      <c r="E104" s="1" t="s">
        <v>109</v>
      </c>
      <c r="F104" s="2" t="s">
        <v>85</v>
      </c>
      <c r="G104" s="2" t="s">
        <v>60</v>
      </c>
      <c r="H104" s="11">
        <v>5008.2</v>
      </c>
      <c r="I104" s="11">
        <v>5008.2</v>
      </c>
    </row>
    <row r="105" spans="1:9" ht="24.75" customHeight="1">
      <c r="A105" s="58" t="s">
        <v>52</v>
      </c>
      <c r="B105" s="58"/>
      <c r="C105" s="58"/>
      <c r="D105" s="3" t="s">
        <v>116</v>
      </c>
      <c r="E105" s="1" t="s">
        <v>109</v>
      </c>
      <c r="F105" s="2" t="s">
        <v>86</v>
      </c>
      <c r="G105" s="2" t="s">
        <v>0</v>
      </c>
      <c r="H105" s="11">
        <f>H106</f>
        <v>20600</v>
      </c>
      <c r="I105" s="11">
        <f>I106</f>
        <v>22152</v>
      </c>
    </row>
    <row r="106" spans="1:10" ht="18" customHeight="1">
      <c r="A106" s="73" t="s">
        <v>59</v>
      </c>
      <c r="B106" s="73"/>
      <c r="C106" s="73"/>
      <c r="D106" s="3" t="s">
        <v>116</v>
      </c>
      <c r="E106" s="1" t="s">
        <v>109</v>
      </c>
      <c r="F106" s="2" t="s">
        <v>86</v>
      </c>
      <c r="G106" s="2" t="s">
        <v>60</v>
      </c>
      <c r="H106" s="11">
        <f>20600</f>
        <v>20600</v>
      </c>
      <c r="I106" s="35">
        <f>20600+1552</f>
        <v>22152</v>
      </c>
      <c r="J106" s="40" t="s">
        <v>213</v>
      </c>
    </row>
    <row r="107" spans="1:10" ht="17.25" customHeight="1">
      <c r="A107" s="54" t="s">
        <v>4</v>
      </c>
      <c r="B107" s="54"/>
      <c r="C107" s="54"/>
      <c r="D107" s="6" t="s">
        <v>117</v>
      </c>
      <c r="E107" s="7" t="s">
        <v>106</v>
      </c>
      <c r="F107" s="7" t="s">
        <v>10</v>
      </c>
      <c r="G107" s="7" t="s">
        <v>0</v>
      </c>
      <c r="H107" s="22">
        <f aca="true" t="shared" si="4" ref="H107:I110">H108</f>
        <v>2277</v>
      </c>
      <c r="I107" s="22">
        <f t="shared" si="4"/>
        <v>2277</v>
      </c>
      <c r="J107" s="38">
        <f>I107-H107</f>
        <v>0</v>
      </c>
    </row>
    <row r="108" spans="1:9" ht="18" customHeight="1">
      <c r="A108" s="74" t="s">
        <v>22</v>
      </c>
      <c r="B108" s="75"/>
      <c r="C108" s="76"/>
      <c r="D108" s="3" t="s">
        <v>117</v>
      </c>
      <c r="E108" s="1" t="s">
        <v>117</v>
      </c>
      <c r="F108" s="1" t="s">
        <v>10</v>
      </c>
      <c r="G108" s="1" t="s">
        <v>0</v>
      </c>
      <c r="H108" s="11">
        <f t="shared" si="4"/>
        <v>2277</v>
      </c>
      <c r="I108" s="11">
        <f t="shared" si="4"/>
        <v>2277</v>
      </c>
    </row>
    <row r="109" spans="1:9" ht="18" customHeight="1">
      <c r="A109" s="57" t="s">
        <v>23</v>
      </c>
      <c r="B109" s="58"/>
      <c r="C109" s="58"/>
      <c r="D109" s="3" t="s">
        <v>117</v>
      </c>
      <c r="E109" s="1" t="s">
        <v>117</v>
      </c>
      <c r="F109" s="1" t="s">
        <v>24</v>
      </c>
      <c r="G109" s="1" t="s">
        <v>0</v>
      </c>
      <c r="H109" s="11">
        <f t="shared" si="4"/>
        <v>2277</v>
      </c>
      <c r="I109" s="11">
        <f t="shared" si="4"/>
        <v>2277</v>
      </c>
    </row>
    <row r="110" spans="1:9" ht="18" customHeight="1">
      <c r="A110" s="57" t="s">
        <v>43</v>
      </c>
      <c r="B110" s="58"/>
      <c r="C110" s="58"/>
      <c r="D110" s="3" t="s">
        <v>117</v>
      </c>
      <c r="E110" s="1" t="s">
        <v>117</v>
      </c>
      <c r="F110" s="1" t="s">
        <v>87</v>
      </c>
      <c r="G110" s="1" t="s">
        <v>0</v>
      </c>
      <c r="H110" s="11">
        <f t="shared" si="4"/>
        <v>2277</v>
      </c>
      <c r="I110" s="11">
        <f t="shared" si="4"/>
        <v>2277</v>
      </c>
    </row>
    <row r="111" spans="1:9" ht="18" customHeight="1">
      <c r="A111" s="57" t="s">
        <v>68</v>
      </c>
      <c r="B111" s="58"/>
      <c r="C111" s="58"/>
      <c r="D111" s="3" t="s">
        <v>117</v>
      </c>
      <c r="E111" s="1" t="s">
        <v>117</v>
      </c>
      <c r="F111" s="1" t="s">
        <v>87</v>
      </c>
      <c r="G111" s="1" t="s">
        <v>69</v>
      </c>
      <c r="H111" s="11">
        <v>2277</v>
      </c>
      <c r="I111" s="11">
        <v>2277</v>
      </c>
    </row>
    <row r="112" spans="1:10" ht="14.25" customHeight="1">
      <c r="A112" s="59" t="s">
        <v>162</v>
      </c>
      <c r="B112" s="60"/>
      <c r="C112" s="60"/>
      <c r="D112" s="7" t="s">
        <v>115</v>
      </c>
      <c r="E112" s="7" t="s">
        <v>106</v>
      </c>
      <c r="F112" s="7" t="s">
        <v>10</v>
      </c>
      <c r="G112" s="7" t="s">
        <v>0</v>
      </c>
      <c r="H112" s="12">
        <f>H113</f>
        <v>130515.09999999998</v>
      </c>
      <c r="I112" s="12">
        <f>I113</f>
        <v>131622.49999999997</v>
      </c>
      <c r="J112" s="38">
        <f>I112-H112</f>
        <v>1107.3999999999942</v>
      </c>
    </row>
    <row r="113" spans="1:9" ht="18" customHeight="1">
      <c r="A113" s="65" t="s">
        <v>25</v>
      </c>
      <c r="B113" s="66"/>
      <c r="C113" s="66"/>
      <c r="D113" s="3" t="s">
        <v>115</v>
      </c>
      <c r="E113" s="1" t="s">
        <v>107</v>
      </c>
      <c r="F113" s="1" t="s">
        <v>10</v>
      </c>
      <c r="G113" s="1" t="s">
        <v>0</v>
      </c>
      <c r="H113" s="10">
        <f>H114+H128</f>
        <v>130515.09999999998</v>
      </c>
      <c r="I113" s="10">
        <f>I114+I128</f>
        <v>131622.49999999997</v>
      </c>
    </row>
    <row r="114" spans="1:9" ht="27" customHeight="1">
      <c r="A114" s="64" t="s">
        <v>163</v>
      </c>
      <c r="B114" s="73"/>
      <c r="C114" s="73"/>
      <c r="D114" s="3" t="s">
        <v>115</v>
      </c>
      <c r="E114" s="1" t="s">
        <v>107</v>
      </c>
      <c r="F114" s="1" t="s">
        <v>26</v>
      </c>
      <c r="G114" s="1" t="s">
        <v>0</v>
      </c>
      <c r="H114" s="10">
        <f>H117+H120+H122+H125+H115</f>
        <v>129085.09999999998</v>
      </c>
      <c r="I114" s="10">
        <f>I117+I120+I122+I125+I115</f>
        <v>130192.49999999997</v>
      </c>
    </row>
    <row r="115" spans="1:9" ht="18" customHeight="1">
      <c r="A115" s="57" t="s">
        <v>164</v>
      </c>
      <c r="B115" s="57"/>
      <c r="C115" s="57"/>
      <c r="D115" s="3" t="s">
        <v>115</v>
      </c>
      <c r="E115" s="1" t="s">
        <v>107</v>
      </c>
      <c r="F115" s="2" t="s">
        <v>165</v>
      </c>
      <c r="G115" s="2" t="s">
        <v>0</v>
      </c>
      <c r="H115" s="4">
        <f>H116</f>
        <v>3631.4</v>
      </c>
      <c r="I115" s="4">
        <f>I116</f>
        <v>3631.4</v>
      </c>
    </row>
    <row r="116" spans="1:9" ht="18" customHeight="1">
      <c r="A116" s="57" t="s">
        <v>68</v>
      </c>
      <c r="B116" s="58"/>
      <c r="C116" s="58"/>
      <c r="D116" s="3" t="s">
        <v>115</v>
      </c>
      <c r="E116" s="1" t="s">
        <v>107</v>
      </c>
      <c r="F116" s="2" t="s">
        <v>165</v>
      </c>
      <c r="G116" s="2" t="s">
        <v>69</v>
      </c>
      <c r="H116" s="4">
        <f>1631.4+2000</f>
        <v>3631.4</v>
      </c>
      <c r="I116" s="4">
        <f>1631.4+2000</f>
        <v>3631.4</v>
      </c>
    </row>
    <row r="117" spans="1:9" ht="27.75" customHeight="1">
      <c r="A117" s="57" t="s">
        <v>166</v>
      </c>
      <c r="B117" s="58"/>
      <c r="C117" s="58"/>
      <c r="D117" s="3" t="s">
        <v>115</v>
      </c>
      <c r="E117" s="3" t="s">
        <v>107</v>
      </c>
      <c r="F117" s="1" t="s">
        <v>167</v>
      </c>
      <c r="G117" s="2" t="s">
        <v>0</v>
      </c>
      <c r="H117" s="11">
        <f>H118</f>
        <v>128</v>
      </c>
      <c r="I117" s="11">
        <f>I118</f>
        <v>142</v>
      </c>
    </row>
    <row r="118" spans="1:9" ht="28.5" customHeight="1">
      <c r="A118" s="57" t="s">
        <v>168</v>
      </c>
      <c r="B118" s="58"/>
      <c r="C118" s="58"/>
      <c r="D118" s="3" t="s">
        <v>115</v>
      </c>
      <c r="E118" s="3" t="s">
        <v>107</v>
      </c>
      <c r="F118" s="1" t="s">
        <v>169</v>
      </c>
      <c r="G118" s="2" t="s">
        <v>0</v>
      </c>
      <c r="H118" s="11">
        <f>H119</f>
        <v>128</v>
      </c>
      <c r="I118" s="11">
        <f>I119</f>
        <v>142</v>
      </c>
    </row>
    <row r="119" spans="1:9" ht="18" customHeight="1">
      <c r="A119" s="57" t="s">
        <v>77</v>
      </c>
      <c r="B119" s="58"/>
      <c r="C119" s="58"/>
      <c r="D119" s="3" t="s">
        <v>115</v>
      </c>
      <c r="E119" s="1" t="s">
        <v>107</v>
      </c>
      <c r="F119" s="2" t="s">
        <v>169</v>
      </c>
      <c r="G119" s="2" t="s">
        <v>76</v>
      </c>
      <c r="H119" s="11">
        <v>128</v>
      </c>
      <c r="I119" s="35">
        <v>142</v>
      </c>
    </row>
    <row r="120" spans="1:9" ht="18" customHeight="1">
      <c r="A120" s="57" t="s">
        <v>21</v>
      </c>
      <c r="B120" s="58"/>
      <c r="C120" s="58"/>
      <c r="D120" s="3" t="s">
        <v>115</v>
      </c>
      <c r="E120" s="1" t="s">
        <v>107</v>
      </c>
      <c r="F120" s="1" t="s">
        <v>88</v>
      </c>
      <c r="G120" s="1" t="s">
        <v>0</v>
      </c>
      <c r="H120" s="4">
        <f>H121</f>
        <v>91964.4</v>
      </c>
      <c r="I120" s="4">
        <f>I121</f>
        <v>93057.79999999999</v>
      </c>
    </row>
    <row r="121" spans="1:10" ht="18" customHeight="1">
      <c r="A121" s="57" t="s">
        <v>77</v>
      </c>
      <c r="B121" s="58"/>
      <c r="C121" s="58"/>
      <c r="D121" s="3" t="s">
        <v>115</v>
      </c>
      <c r="E121" s="1" t="s">
        <v>107</v>
      </c>
      <c r="F121" s="1" t="s">
        <v>88</v>
      </c>
      <c r="G121" s="1" t="s">
        <v>76</v>
      </c>
      <c r="H121" s="11">
        <f>91904.4+60</f>
        <v>91964.4</v>
      </c>
      <c r="I121" s="35">
        <f>91904.4+60+1093.4</f>
        <v>93057.79999999999</v>
      </c>
      <c r="J121" s="40">
        <v>1093.4</v>
      </c>
    </row>
    <row r="122" spans="1:9" ht="18" customHeight="1">
      <c r="A122" s="57" t="s">
        <v>5</v>
      </c>
      <c r="B122" s="57"/>
      <c r="C122" s="57"/>
      <c r="D122" s="3" t="s">
        <v>115</v>
      </c>
      <c r="E122" s="1" t="s">
        <v>107</v>
      </c>
      <c r="F122" s="2" t="s">
        <v>27</v>
      </c>
      <c r="G122" s="2" t="s">
        <v>0</v>
      </c>
      <c r="H122" s="4">
        <f>H123</f>
        <v>17485.9</v>
      </c>
      <c r="I122" s="4">
        <f>I123</f>
        <v>17485.9</v>
      </c>
    </row>
    <row r="123" spans="1:9" ht="18" customHeight="1">
      <c r="A123" s="57" t="s">
        <v>21</v>
      </c>
      <c r="B123" s="58"/>
      <c r="C123" s="58"/>
      <c r="D123" s="3" t="s">
        <v>115</v>
      </c>
      <c r="E123" s="1" t="s">
        <v>107</v>
      </c>
      <c r="F123" s="2" t="s">
        <v>89</v>
      </c>
      <c r="G123" s="2" t="s">
        <v>0</v>
      </c>
      <c r="H123" s="11">
        <f>H124</f>
        <v>17485.9</v>
      </c>
      <c r="I123" s="11">
        <f>I124</f>
        <v>17485.9</v>
      </c>
    </row>
    <row r="124" spans="1:9" ht="18" customHeight="1">
      <c r="A124" s="57" t="s">
        <v>77</v>
      </c>
      <c r="B124" s="58"/>
      <c r="C124" s="58"/>
      <c r="D124" s="3" t="s">
        <v>115</v>
      </c>
      <c r="E124" s="1" t="s">
        <v>107</v>
      </c>
      <c r="F124" s="2" t="s">
        <v>89</v>
      </c>
      <c r="G124" s="2" t="s">
        <v>76</v>
      </c>
      <c r="H124" s="11">
        <v>17485.9</v>
      </c>
      <c r="I124" s="11">
        <v>17485.9</v>
      </c>
    </row>
    <row r="125" spans="1:9" ht="30" customHeight="1">
      <c r="A125" s="57" t="s">
        <v>28</v>
      </c>
      <c r="B125" s="58"/>
      <c r="C125" s="58"/>
      <c r="D125" s="3" t="s">
        <v>115</v>
      </c>
      <c r="E125" s="1" t="s">
        <v>107</v>
      </c>
      <c r="F125" s="2" t="s">
        <v>29</v>
      </c>
      <c r="G125" s="2" t="s">
        <v>0</v>
      </c>
      <c r="H125" s="4">
        <f>H126</f>
        <v>15875.4</v>
      </c>
      <c r="I125" s="4">
        <f>I126</f>
        <v>15875.4</v>
      </c>
    </row>
    <row r="126" spans="1:9" ht="18" customHeight="1">
      <c r="A126" s="57" t="s">
        <v>21</v>
      </c>
      <c r="B126" s="58"/>
      <c r="C126" s="58"/>
      <c r="D126" s="3" t="s">
        <v>115</v>
      </c>
      <c r="E126" s="1" t="s">
        <v>107</v>
      </c>
      <c r="F126" s="2" t="s">
        <v>90</v>
      </c>
      <c r="G126" s="2" t="s">
        <v>0</v>
      </c>
      <c r="H126" s="11">
        <f>H127</f>
        <v>15875.4</v>
      </c>
      <c r="I126" s="11">
        <f>I127</f>
        <v>15875.4</v>
      </c>
    </row>
    <row r="127" spans="1:9" ht="18" customHeight="1">
      <c r="A127" s="57" t="s">
        <v>77</v>
      </c>
      <c r="B127" s="58"/>
      <c r="C127" s="58"/>
      <c r="D127" s="3" t="s">
        <v>115</v>
      </c>
      <c r="E127" s="1" t="s">
        <v>107</v>
      </c>
      <c r="F127" s="2" t="s">
        <v>90</v>
      </c>
      <c r="G127" s="2" t="s">
        <v>76</v>
      </c>
      <c r="H127" s="11">
        <v>15875.4</v>
      </c>
      <c r="I127" s="11">
        <v>15875.4</v>
      </c>
    </row>
    <row r="128" spans="1:9" ht="18" customHeight="1">
      <c r="A128" s="70" t="s">
        <v>148</v>
      </c>
      <c r="B128" s="71"/>
      <c r="C128" s="72"/>
      <c r="D128" s="14" t="s">
        <v>115</v>
      </c>
      <c r="E128" s="14" t="s">
        <v>107</v>
      </c>
      <c r="F128" s="15">
        <v>7950000</v>
      </c>
      <c r="G128" s="2" t="s">
        <v>0</v>
      </c>
      <c r="H128" s="11">
        <f>H129</f>
        <v>1430</v>
      </c>
      <c r="I128" s="11">
        <f>I129</f>
        <v>1430</v>
      </c>
    </row>
    <row r="129" spans="1:9" ht="31.5" customHeight="1">
      <c r="A129" s="70" t="s">
        <v>153</v>
      </c>
      <c r="B129" s="71"/>
      <c r="C129" s="72"/>
      <c r="D129" s="14" t="s">
        <v>115</v>
      </c>
      <c r="E129" s="14" t="s">
        <v>107</v>
      </c>
      <c r="F129" s="15">
        <v>7950600</v>
      </c>
      <c r="G129" s="2" t="s">
        <v>0</v>
      </c>
      <c r="H129" s="11">
        <f>H130</f>
        <v>1430</v>
      </c>
      <c r="I129" s="11">
        <f>I130</f>
        <v>1430</v>
      </c>
    </row>
    <row r="130" spans="1:10" ht="18" customHeight="1">
      <c r="A130" s="57" t="s">
        <v>77</v>
      </c>
      <c r="B130" s="58"/>
      <c r="C130" s="58"/>
      <c r="D130" s="3" t="s">
        <v>115</v>
      </c>
      <c r="E130" s="1" t="s">
        <v>107</v>
      </c>
      <c r="F130" s="2" t="s">
        <v>152</v>
      </c>
      <c r="G130" s="2" t="s">
        <v>76</v>
      </c>
      <c r="H130" s="11">
        <f>2430-1000</f>
        <v>1430</v>
      </c>
      <c r="I130" s="35">
        <f>2430-1000</f>
        <v>1430</v>
      </c>
      <c r="J130" s="45"/>
    </row>
    <row r="131" spans="1:10" ht="18" customHeight="1">
      <c r="A131" s="59" t="s">
        <v>55</v>
      </c>
      <c r="B131" s="60"/>
      <c r="C131" s="60"/>
      <c r="D131" s="7" t="s">
        <v>114</v>
      </c>
      <c r="E131" s="7" t="s">
        <v>106</v>
      </c>
      <c r="F131" s="7" t="s">
        <v>10</v>
      </c>
      <c r="G131" s="7" t="s">
        <v>0</v>
      </c>
      <c r="H131" s="12">
        <f>H132+H135</f>
        <v>9893.099999999999</v>
      </c>
      <c r="I131" s="12">
        <f>I132+I135</f>
        <v>14640.299999999997</v>
      </c>
      <c r="J131" s="38">
        <f>I131-H131</f>
        <v>4747.199999999999</v>
      </c>
    </row>
    <row r="132" spans="1:9" ht="18" customHeight="1">
      <c r="A132" s="65" t="s">
        <v>56</v>
      </c>
      <c r="B132" s="66"/>
      <c r="C132" s="66"/>
      <c r="D132" s="3" t="s">
        <v>114</v>
      </c>
      <c r="E132" s="1" t="s">
        <v>107</v>
      </c>
      <c r="F132" s="1" t="s">
        <v>10</v>
      </c>
      <c r="G132" s="1" t="s">
        <v>0</v>
      </c>
      <c r="H132" s="4">
        <f>H133</f>
        <v>262.8</v>
      </c>
      <c r="I132" s="4">
        <f>I133</f>
        <v>262.8</v>
      </c>
    </row>
    <row r="133" spans="1:9" ht="29.25" customHeight="1">
      <c r="A133" s="64" t="s">
        <v>94</v>
      </c>
      <c r="B133" s="58"/>
      <c r="C133" s="58"/>
      <c r="D133" s="3" t="s">
        <v>114</v>
      </c>
      <c r="E133" s="1" t="s">
        <v>107</v>
      </c>
      <c r="F133" s="1" t="s">
        <v>95</v>
      </c>
      <c r="G133" s="1" t="s">
        <v>0</v>
      </c>
      <c r="H133" s="4">
        <f>H134</f>
        <v>262.8</v>
      </c>
      <c r="I133" s="4">
        <f>I134</f>
        <v>262.8</v>
      </c>
    </row>
    <row r="134" spans="1:9" ht="18" customHeight="1">
      <c r="A134" s="64" t="s">
        <v>97</v>
      </c>
      <c r="B134" s="58"/>
      <c r="C134" s="58"/>
      <c r="D134" s="3" t="s">
        <v>114</v>
      </c>
      <c r="E134" s="1" t="s">
        <v>107</v>
      </c>
      <c r="F134" s="1" t="s">
        <v>95</v>
      </c>
      <c r="G134" s="1" t="s">
        <v>96</v>
      </c>
      <c r="H134" s="11">
        <f>212.8+50</f>
        <v>262.8</v>
      </c>
      <c r="I134" s="11">
        <f>212.8+50</f>
        <v>262.8</v>
      </c>
    </row>
    <row r="135" spans="1:9" ht="18" customHeight="1">
      <c r="A135" s="67" t="s">
        <v>137</v>
      </c>
      <c r="B135" s="68"/>
      <c r="C135" s="69"/>
      <c r="D135" s="3" t="s">
        <v>114</v>
      </c>
      <c r="E135" s="1" t="s">
        <v>109</v>
      </c>
      <c r="F135" s="1" t="s">
        <v>10</v>
      </c>
      <c r="G135" s="1" t="s">
        <v>0</v>
      </c>
      <c r="H135" s="4">
        <f>H139+H141+H136</f>
        <v>9630.3</v>
      </c>
      <c r="I135" s="4">
        <f>I139+I141+I136</f>
        <v>14377.499999999998</v>
      </c>
    </row>
    <row r="136" spans="1:13" ht="26.25" customHeight="1">
      <c r="A136" s="67" t="s">
        <v>203</v>
      </c>
      <c r="B136" s="68"/>
      <c r="C136" s="69"/>
      <c r="D136" s="3" t="s">
        <v>114</v>
      </c>
      <c r="E136" s="1" t="s">
        <v>109</v>
      </c>
      <c r="F136" s="1" t="s">
        <v>204</v>
      </c>
      <c r="G136" s="1" t="s">
        <v>0</v>
      </c>
      <c r="H136" s="36">
        <f>H137</f>
        <v>0</v>
      </c>
      <c r="I136" s="4">
        <f>I137</f>
        <v>889.9</v>
      </c>
      <c r="J136" s="9"/>
      <c r="K136" s="9"/>
      <c r="L136" s="9"/>
      <c r="M136" s="9"/>
    </row>
    <row r="137" spans="1:13" ht="16.5" customHeight="1">
      <c r="A137" s="67" t="s">
        <v>173</v>
      </c>
      <c r="B137" s="68"/>
      <c r="C137" s="69"/>
      <c r="D137" s="3" t="s">
        <v>114</v>
      </c>
      <c r="E137" s="1" t="s">
        <v>109</v>
      </c>
      <c r="F137" s="1" t="s">
        <v>205</v>
      </c>
      <c r="G137" s="1" t="s">
        <v>0</v>
      </c>
      <c r="H137" s="36">
        <f>H138</f>
        <v>0</v>
      </c>
      <c r="I137" s="4">
        <f>I138</f>
        <v>889.9</v>
      </c>
      <c r="J137" s="9"/>
      <c r="K137" s="9"/>
      <c r="L137" s="9"/>
      <c r="M137" s="9"/>
    </row>
    <row r="138" spans="1:13" ht="18.75" customHeight="1">
      <c r="A138" s="67" t="s">
        <v>97</v>
      </c>
      <c r="B138" s="68"/>
      <c r="C138" s="69"/>
      <c r="D138" s="3" t="s">
        <v>114</v>
      </c>
      <c r="E138" s="1" t="s">
        <v>109</v>
      </c>
      <c r="F138" s="1" t="s">
        <v>205</v>
      </c>
      <c r="G138" s="1" t="s">
        <v>96</v>
      </c>
      <c r="H138" s="36">
        <v>0</v>
      </c>
      <c r="I138" s="33">
        <f>895.6-5.7</f>
        <v>889.9</v>
      </c>
      <c r="J138" s="9"/>
      <c r="K138" s="9"/>
      <c r="L138" s="9"/>
      <c r="M138" s="9"/>
    </row>
    <row r="139" spans="1:9" ht="30" customHeight="1">
      <c r="A139" s="67" t="s">
        <v>147</v>
      </c>
      <c r="B139" s="68"/>
      <c r="C139" s="69"/>
      <c r="D139" s="3" t="s">
        <v>114</v>
      </c>
      <c r="E139" s="1" t="s">
        <v>109</v>
      </c>
      <c r="F139" s="1" t="s">
        <v>146</v>
      </c>
      <c r="G139" s="1" t="s">
        <v>0</v>
      </c>
      <c r="H139" s="4">
        <f>H140</f>
        <v>9630.3</v>
      </c>
      <c r="I139" s="4">
        <f>I140</f>
        <v>11562.9</v>
      </c>
    </row>
    <row r="140" spans="1:10" ht="17.25" customHeight="1">
      <c r="A140" s="67" t="s">
        <v>170</v>
      </c>
      <c r="B140" s="68"/>
      <c r="C140" s="69"/>
      <c r="D140" s="3" t="s">
        <v>114</v>
      </c>
      <c r="E140" s="1" t="s">
        <v>109</v>
      </c>
      <c r="F140" s="1" t="s">
        <v>146</v>
      </c>
      <c r="G140" s="1" t="s">
        <v>96</v>
      </c>
      <c r="H140" s="11">
        <v>9630.3</v>
      </c>
      <c r="I140" s="35">
        <f>9630.3+1932.6</f>
        <v>11562.9</v>
      </c>
      <c r="J140">
        <v>1932.6</v>
      </c>
    </row>
    <row r="141" spans="1:9" ht="30" customHeight="1">
      <c r="A141" s="67" t="s">
        <v>171</v>
      </c>
      <c r="B141" s="68"/>
      <c r="C141" s="69"/>
      <c r="D141" s="3" t="s">
        <v>114</v>
      </c>
      <c r="E141" s="1" t="s">
        <v>109</v>
      </c>
      <c r="F141" s="1" t="s">
        <v>172</v>
      </c>
      <c r="G141" s="1" t="s">
        <v>0</v>
      </c>
      <c r="H141" s="4">
        <f>H142</f>
        <v>0</v>
      </c>
      <c r="I141" s="4">
        <f>I142</f>
        <v>1924.6999999999998</v>
      </c>
    </row>
    <row r="142" spans="1:9" ht="18.75" customHeight="1">
      <c r="A142" s="67" t="s">
        <v>173</v>
      </c>
      <c r="B142" s="68"/>
      <c r="C142" s="69"/>
      <c r="D142" s="3" t="s">
        <v>114</v>
      </c>
      <c r="E142" s="1" t="s">
        <v>109</v>
      </c>
      <c r="F142" s="1" t="s">
        <v>174</v>
      </c>
      <c r="G142" s="1" t="s">
        <v>0</v>
      </c>
      <c r="H142" s="4">
        <f>H143</f>
        <v>0</v>
      </c>
      <c r="I142" s="4">
        <f>I143</f>
        <v>1924.6999999999998</v>
      </c>
    </row>
    <row r="143" spans="1:9" ht="19.5" customHeight="1">
      <c r="A143" s="67" t="s">
        <v>170</v>
      </c>
      <c r="B143" s="68"/>
      <c r="C143" s="69"/>
      <c r="D143" s="3" t="s">
        <v>114</v>
      </c>
      <c r="E143" s="1" t="s">
        <v>109</v>
      </c>
      <c r="F143" s="1" t="s">
        <v>174</v>
      </c>
      <c r="G143" s="1" t="s">
        <v>96</v>
      </c>
      <c r="H143" s="11">
        <v>0</v>
      </c>
      <c r="I143" s="35">
        <f>1932.6-7.9</f>
        <v>1924.6999999999998</v>
      </c>
    </row>
    <row r="144" spans="1:10" ht="18" customHeight="1">
      <c r="A144" s="59" t="s">
        <v>91</v>
      </c>
      <c r="B144" s="60"/>
      <c r="C144" s="60"/>
      <c r="D144" s="7" t="s">
        <v>111</v>
      </c>
      <c r="E144" s="7" t="s">
        <v>106</v>
      </c>
      <c r="F144" s="7" t="s">
        <v>10</v>
      </c>
      <c r="G144" s="7" t="s">
        <v>0</v>
      </c>
      <c r="H144" s="12">
        <f>H145</f>
        <v>70123</v>
      </c>
      <c r="I144" s="12">
        <f>I145</f>
        <v>70123</v>
      </c>
      <c r="J144" s="38">
        <f>I144-H144</f>
        <v>0</v>
      </c>
    </row>
    <row r="145" spans="1:9" ht="18" customHeight="1">
      <c r="A145" s="65" t="s">
        <v>175</v>
      </c>
      <c r="B145" s="66"/>
      <c r="C145" s="66"/>
      <c r="D145" s="3" t="s">
        <v>111</v>
      </c>
      <c r="E145" s="1" t="s">
        <v>107</v>
      </c>
      <c r="F145" s="1" t="s">
        <v>10</v>
      </c>
      <c r="G145" s="1" t="s">
        <v>0</v>
      </c>
      <c r="H145" s="4">
        <f>H146+H149</f>
        <v>70123</v>
      </c>
      <c r="I145" s="4">
        <f>I146+I149</f>
        <v>70123</v>
      </c>
    </row>
    <row r="146" spans="1:9" ht="18" customHeight="1">
      <c r="A146" s="64" t="s">
        <v>30</v>
      </c>
      <c r="B146" s="58"/>
      <c r="C146" s="58"/>
      <c r="D146" s="3" t="s">
        <v>111</v>
      </c>
      <c r="E146" s="1" t="s">
        <v>107</v>
      </c>
      <c r="F146" s="1" t="s">
        <v>31</v>
      </c>
      <c r="G146" s="1" t="s">
        <v>0</v>
      </c>
      <c r="H146" s="4">
        <f>H147</f>
        <v>68319</v>
      </c>
      <c r="I146" s="4">
        <f>I147</f>
        <v>68319</v>
      </c>
    </row>
    <row r="147" spans="1:9" ht="18" customHeight="1">
      <c r="A147" s="64" t="s">
        <v>21</v>
      </c>
      <c r="B147" s="58"/>
      <c r="C147" s="58"/>
      <c r="D147" s="3" t="s">
        <v>111</v>
      </c>
      <c r="E147" s="1" t="s">
        <v>107</v>
      </c>
      <c r="F147" s="1" t="s">
        <v>92</v>
      </c>
      <c r="G147" s="1" t="s">
        <v>0</v>
      </c>
      <c r="H147" s="4">
        <f>H148</f>
        <v>68319</v>
      </c>
      <c r="I147" s="4">
        <f>I148</f>
        <v>68319</v>
      </c>
    </row>
    <row r="148" spans="1:9" ht="18" customHeight="1">
      <c r="A148" s="57" t="s">
        <v>77</v>
      </c>
      <c r="B148" s="58"/>
      <c r="C148" s="58"/>
      <c r="D148" s="3" t="s">
        <v>111</v>
      </c>
      <c r="E148" s="1" t="s">
        <v>107</v>
      </c>
      <c r="F148" s="1" t="s">
        <v>92</v>
      </c>
      <c r="G148" s="1" t="s">
        <v>76</v>
      </c>
      <c r="H148" s="11">
        <f>45319+23000</f>
        <v>68319</v>
      </c>
      <c r="I148" s="11">
        <f>45319+23000</f>
        <v>68319</v>
      </c>
    </row>
    <row r="149" spans="1:9" ht="27" customHeight="1">
      <c r="A149" s="63" t="s">
        <v>32</v>
      </c>
      <c r="B149" s="55"/>
      <c r="C149" s="55"/>
      <c r="D149" s="3" t="s">
        <v>111</v>
      </c>
      <c r="E149" s="1" t="s">
        <v>107</v>
      </c>
      <c r="F149" s="1" t="s">
        <v>33</v>
      </c>
      <c r="G149" s="1" t="s">
        <v>0</v>
      </c>
      <c r="H149" s="4">
        <f>H150</f>
        <v>1804</v>
      </c>
      <c r="I149" s="4">
        <f>I150</f>
        <v>1804</v>
      </c>
    </row>
    <row r="150" spans="1:9" ht="20.25" customHeight="1">
      <c r="A150" s="64" t="s">
        <v>176</v>
      </c>
      <c r="B150" s="58"/>
      <c r="C150" s="58"/>
      <c r="D150" s="3" t="s">
        <v>111</v>
      </c>
      <c r="E150" s="1" t="s">
        <v>107</v>
      </c>
      <c r="F150" s="1" t="s">
        <v>93</v>
      </c>
      <c r="G150" s="1" t="s">
        <v>0</v>
      </c>
      <c r="H150" s="4">
        <f>H151</f>
        <v>1804</v>
      </c>
      <c r="I150" s="4">
        <f>I151</f>
        <v>1804</v>
      </c>
    </row>
    <row r="151" spans="1:9" ht="15.75" customHeight="1">
      <c r="A151" s="57" t="s">
        <v>77</v>
      </c>
      <c r="B151" s="58"/>
      <c r="C151" s="58"/>
      <c r="D151" s="3" t="s">
        <v>111</v>
      </c>
      <c r="E151" s="1" t="s">
        <v>107</v>
      </c>
      <c r="F151" s="1" t="s">
        <v>93</v>
      </c>
      <c r="G151" s="1" t="s">
        <v>76</v>
      </c>
      <c r="H151" s="11">
        <v>1804</v>
      </c>
      <c r="I151" s="11">
        <v>1804</v>
      </c>
    </row>
    <row r="152" spans="1:10" ht="18" customHeight="1">
      <c r="A152" s="59" t="s">
        <v>177</v>
      </c>
      <c r="B152" s="60"/>
      <c r="C152" s="60"/>
      <c r="D152" s="7" t="s">
        <v>112</v>
      </c>
      <c r="E152" s="7" t="s">
        <v>106</v>
      </c>
      <c r="F152" s="7" t="s">
        <v>10</v>
      </c>
      <c r="G152" s="7" t="s">
        <v>0</v>
      </c>
      <c r="H152" s="12">
        <f>H153+H157</f>
        <v>2728</v>
      </c>
      <c r="I152" s="12">
        <f>I153+I157</f>
        <v>2728</v>
      </c>
      <c r="J152" s="38">
        <f>I152-H152</f>
        <v>0</v>
      </c>
    </row>
    <row r="153" spans="1:9" ht="18" customHeight="1">
      <c r="A153" s="62" t="s">
        <v>98</v>
      </c>
      <c r="B153" s="62"/>
      <c r="C153" s="62"/>
      <c r="D153" s="3" t="s">
        <v>112</v>
      </c>
      <c r="E153" s="2" t="s">
        <v>107</v>
      </c>
      <c r="F153" s="2" t="s">
        <v>10</v>
      </c>
      <c r="G153" s="2" t="s">
        <v>0</v>
      </c>
      <c r="H153" s="4">
        <f aca="true" t="shared" si="5" ref="H153:I155">H154</f>
        <v>2000</v>
      </c>
      <c r="I153" s="4">
        <f t="shared" si="5"/>
        <v>2000</v>
      </c>
    </row>
    <row r="154" spans="1:9" ht="18" customHeight="1">
      <c r="A154" s="61" t="s">
        <v>99</v>
      </c>
      <c r="B154" s="61"/>
      <c r="C154" s="61"/>
      <c r="D154" s="3" t="s">
        <v>112</v>
      </c>
      <c r="E154" s="2" t="s">
        <v>107</v>
      </c>
      <c r="F154" s="2" t="s">
        <v>100</v>
      </c>
      <c r="G154" s="2" t="s">
        <v>0</v>
      </c>
      <c r="H154" s="4">
        <f t="shared" si="5"/>
        <v>2000</v>
      </c>
      <c r="I154" s="4">
        <f t="shared" si="5"/>
        <v>2000</v>
      </c>
    </row>
    <row r="155" spans="1:9" ht="18" customHeight="1">
      <c r="A155" s="61" t="s">
        <v>118</v>
      </c>
      <c r="B155" s="61"/>
      <c r="C155" s="61"/>
      <c r="D155" s="3" t="s">
        <v>112</v>
      </c>
      <c r="E155" s="2" t="s">
        <v>107</v>
      </c>
      <c r="F155" s="2" t="s">
        <v>119</v>
      </c>
      <c r="G155" s="2" t="s">
        <v>0</v>
      </c>
      <c r="H155" s="4">
        <f t="shared" si="5"/>
        <v>2000</v>
      </c>
      <c r="I155" s="4">
        <f t="shared" si="5"/>
        <v>2000</v>
      </c>
    </row>
    <row r="156" spans="1:9" ht="18" customHeight="1">
      <c r="A156" s="61" t="s">
        <v>78</v>
      </c>
      <c r="B156" s="61"/>
      <c r="C156" s="61"/>
      <c r="D156" s="3" t="s">
        <v>112</v>
      </c>
      <c r="E156" s="2" t="s">
        <v>107</v>
      </c>
      <c r="F156" s="2" t="s">
        <v>119</v>
      </c>
      <c r="G156" s="2" t="s">
        <v>79</v>
      </c>
      <c r="H156" s="11">
        <v>2000</v>
      </c>
      <c r="I156" s="11">
        <v>2000</v>
      </c>
    </row>
    <row r="157" spans="1:9" ht="18" customHeight="1">
      <c r="A157" s="55" t="s">
        <v>6</v>
      </c>
      <c r="B157" s="56"/>
      <c r="C157" s="56"/>
      <c r="D157" s="3" t="s">
        <v>112</v>
      </c>
      <c r="E157" s="2" t="s">
        <v>108</v>
      </c>
      <c r="F157" s="2" t="s">
        <v>10</v>
      </c>
      <c r="G157" s="2" t="s">
        <v>0</v>
      </c>
      <c r="H157" s="4">
        <f aca="true" t="shared" si="6" ref="H157:I159">H158</f>
        <v>728</v>
      </c>
      <c r="I157" s="4">
        <f t="shared" si="6"/>
        <v>728</v>
      </c>
    </row>
    <row r="158" spans="1:9" ht="30" customHeight="1">
      <c r="A158" s="57" t="s">
        <v>120</v>
      </c>
      <c r="B158" s="58"/>
      <c r="C158" s="58"/>
      <c r="D158" s="3" t="s">
        <v>112</v>
      </c>
      <c r="E158" s="2" t="s">
        <v>108</v>
      </c>
      <c r="F158" s="2" t="s">
        <v>121</v>
      </c>
      <c r="G158" s="2" t="s">
        <v>0</v>
      </c>
      <c r="H158" s="4">
        <f t="shared" si="6"/>
        <v>728</v>
      </c>
      <c r="I158" s="4">
        <f t="shared" si="6"/>
        <v>728</v>
      </c>
    </row>
    <row r="159" spans="1:9" ht="18" customHeight="1">
      <c r="A159" s="57" t="s">
        <v>21</v>
      </c>
      <c r="B159" s="58"/>
      <c r="C159" s="58"/>
      <c r="D159" s="3" t="s">
        <v>112</v>
      </c>
      <c r="E159" s="2" t="s">
        <v>108</v>
      </c>
      <c r="F159" s="2" t="s">
        <v>122</v>
      </c>
      <c r="G159" s="2" t="s">
        <v>0</v>
      </c>
      <c r="H159" s="4">
        <f t="shared" si="6"/>
        <v>728</v>
      </c>
      <c r="I159" s="4">
        <f t="shared" si="6"/>
        <v>728</v>
      </c>
    </row>
    <row r="160" spans="1:9" ht="18" customHeight="1">
      <c r="A160" s="57" t="s">
        <v>77</v>
      </c>
      <c r="B160" s="58"/>
      <c r="C160" s="58"/>
      <c r="D160" s="3" t="s">
        <v>112</v>
      </c>
      <c r="E160" s="2" t="s">
        <v>108</v>
      </c>
      <c r="F160" s="2" t="s">
        <v>122</v>
      </c>
      <c r="G160" s="2" t="s">
        <v>76</v>
      </c>
      <c r="H160" s="11">
        <v>728</v>
      </c>
      <c r="I160" s="11">
        <v>728</v>
      </c>
    </row>
    <row r="161" spans="1:10" ht="25.5" customHeight="1">
      <c r="A161" s="59" t="s">
        <v>12</v>
      </c>
      <c r="B161" s="60"/>
      <c r="C161" s="60"/>
      <c r="D161" s="7" t="s">
        <v>158</v>
      </c>
      <c r="E161" s="7" t="s">
        <v>106</v>
      </c>
      <c r="F161" s="7" t="s">
        <v>10</v>
      </c>
      <c r="G161" s="7" t="s">
        <v>0</v>
      </c>
      <c r="H161" s="12">
        <f aca="true" t="shared" si="7" ref="H161:I164">H162</f>
        <v>900</v>
      </c>
      <c r="I161" s="12">
        <f t="shared" si="7"/>
        <v>900</v>
      </c>
      <c r="J161" s="38">
        <f>I161-H161</f>
        <v>0</v>
      </c>
    </row>
    <row r="162" spans="1:9" ht="18" customHeight="1">
      <c r="A162" s="55" t="s">
        <v>12</v>
      </c>
      <c r="B162" s="56"/>
      <c r="C162" s="56"/>
      <c r="D162" s="3" t="s">
        <v>158</v>
      </c>
      <c r="E162" s="1" t="s">
        <v>107</v>
      </c>
      <c r="F162" s="1" t="s">
        <v>10</v>
      </c>
      <c r="G162" s="1" t="s">
        <v>0</v>
      </c>
      <c r="H162" s="4">
        <f t="shared" si="7"/>
        <v>900</v>
      </c>
      <c r="I162" s="4">
        <f t="shared" si="7"/>
        <v>900</v>
      </c>
    </row>
    <row r="163" spans="1:9" ht="18" customHeight="1">
      <c r="A163" s="57" t="s">
        <v>13</v>
      </c>
      <c r="B163" s="58"/>
      <c r="C163" s="58"/>
      <c r="D163" s="3" t="s">
        <v>158</v>
      </c>
      <c r="E163" s="1" t="s">
        <v>107</v>
      </c>
      <c r="F163" s="1" t="s">
        <v>14</v>
      </c>
      <c r="G163" s="1" t="s">
        <v>0</v>
      </c>
      <c r="H163" s="4">
        <f t="shared" si="7"/>
        <v>900</v>
      </c>
      <c r="I163" s="4">
        <f t="shared" si="7"/>
        <v>900</v>
      </c>
    </row>
    <row r="164" spans="1:9" ht="18" customHeight="1">
      <c r="A164" s="57" t="s">
        <v>9</v>
      </c>
      <c r="B164" s="57"/>
      <c r="C164" s="57"/>
      <c r="D164" s="3" t="s">
        <v>158</v>
      </c>
      <c r="E164" s="1" t="s">
        <v>107</v>
      </c>
      <c r="F164" s="1" t="s">
        <v>67</v>
      </c>
      <c r="G164" s="1" t="s">
        <v>0</v>
      </c>
      <c r="H164" s="4">
        <f t="shared" si="7"/>
        <v>900</v>
      </c>
      <c r="I164" s="4">
        <f t="shared" si="7"/>
        <v>900</v>
      </c>
    </row>
    <row r="165" spans="1:9" ht="18" customHeight="1">
      <c r="A165" s="57" t="s">
        <v>68</v>
      </c>
      <c r="B165" s="57"/>
      <c r="C165" s="57"/>
      <c r="D165" s="3" t="s">
        <v>158</v>
      </c>
      <c r="E165" s="1" t="s">
        <v>107</v>
      </c>
      <c r="F165" s="1" t="s">
        <v>67</v>
      </c>
      <c r="G165" s="1" t="s">
        <v>69</v>
      </c>
      <c r="H165" s="11">
        <v>900</v>
      </c>
      <c r="I165" s="11">
        <v>900</v>
      </c>
    </row>
    <row r="166" spans="1:10" ht="21" customHeight="1">
      <c r="A166" s="54" t="s">
        <v>8</v>
      </c>
      <c r="B166" s="54"/>
      <c r="C166" s="54"/>
      <c r="D166" s="6"/>
      <c r="E166" s="8"/>
      <c r="F166" s="8"/>
      <c r="G166" s="8"/>
      <c r="H166" s="12">
        <f>H131+H144+H112+H107+H81+H62+H48+H12+H152+H161</f>
        <v>558187.8</v>
      </c>
      <c r="I166" s="12">
        <f>I131+I144+I112+I107+I81+I62+I48+I12+I152+I161</f>
        <v>592260</v>
      </c>
      <c r="J166" s="38">
        <f>I166-H166</f>
        <v>34072.19999999995</v>
      </c>
    </row>
    <row r="167" spans="1:9" ht="12.75">
      <c r="A167" s="5"/>
      <c r="B167" s="5"/>
      <c r="C167" s="5"/>
      <c r="D167" s="5"/>
      <c r="E167" s="5"/>
      <c r="F167" s="5"/>
      <c r="G167" s="9"/>
      <c r="H167" s="26"/>
      <c r="I167" s="26"/>
    </row>
    <row r="168" spans="1:9" ht="12.75">
      <c r="A168" s="5"/>
      <c r="B168" s="5"/>
      <c r="C168" s="28"/>
      <c r="D168" s="5"/>
      <c r="E168" s="5"/>
      <c r="F168" s="5"/>
      <c r="G168" s="43" t="s">
        <v>197</v>
      </c>
      <c r="H168" s="44" t="s">
        <v>201</v>
      </c>
      <c r="I168" s="41">
        <f>I169+I170+I171</f>
        <v>43966.7</v>
      </c>
    </row>
    <row r="169" spans="1:9" ht="12.75">
      <c r="A169" s="5"/>
      <c r="B169" s="5"/>
      <c r="C169" s="28"/>
      <c r="D169" s="5"/>
      <c r="E169" s="5"/>
      <c r="F169" s="5"/>
      <c r="G169" s="29"/>
      <c r="H169" s="34" t="s">
        <v>198</v>
      </c>
      <c r="I169" s="26">
        <f>895.6</f>
        <v>895.6</v>
      </c>
    </row>
    <row r="170" spans="1:9" ht="12.75">
      <c r="A170" s="5"/>
      <c r="B170" s="5"/>
      <c r="C170" s="28"/>
      <c r="D170" s="5"/>
      <c r="E170" s="5"/>
      <c r="F170" s="5"/>
      <c r="G170" s="29"/>
      <c r="H170" s="34" t="s">
        <v>199</v>
      </c>
      <c r="I170" s="26">
        <f>9064.9+1932.6</f>
        <v>10997.5</v>
      </c>
    </row>
    <row r="171" spans="1:9" ht="12.75">
      <c r="A171" s="5"/>
      <c r="B171" s="5"/>
      <c r="C171" s="28"/>
      <c r="D171" s="5"/>
      <c r="E171" s="5"/>
      <c r="F171" s="5"/>
      <c r="G171" s="29"/>
      <c r="H171" s="34" t="s">
        <v>200</v>
      </c>
      <c r="I171" s="26">
        <v>32073.6</v>
      </c>
    </row>
    <row r="172" spans="1:9" ht="12.75">
      <c r="A172" s="5"/>
      <c r="B172" s="5"/>
      <c r="C172" s="28"/>
      <c r="D172" s="5"/>
      <c r="E172" s="5"/>
      <c r="F172" s="5"/>
      <c r="G172" s="29"/>
      <c r="H172" s="26"/>
      <c r="I172" s="26"/>
    </row>
    <row r="173" spans="1:9" ht="12.75">
      <c r="A173" s="5"/>
      <c r="B173" s="5"/>
      <c r="C173" s="5"/>
      <c r="D173" s="5"/>
      <c r="E173" s="5"/>
      <c r="F173" s="5"/>
      <c r="G173" s="41" t="s">
        <v>192</v>
      </c>
      <c r="H173" s="41">
        <v>530309.8</v>
      </c>
      <c r="I173" s="41">
        <v>530310.2</v>
      </c>
    </row>
    <row r="174" spans="1:9" ht="12.75">
      <c r="A174" s="5"/>
      <c r="B174" s="5"/>
      <c r="C174" s="5"/>
      <c r="D174" s="5"/>
      <c r="E174" s="5"/>
      <c r="F174" s="5"/>
      <c r="G174" s="26" t="s">
        <v>202</v>
      </c>
      <c r="H174" s="26"/>
      <c r="I174" s="26">
        <f>I173+I168</f>
        <v>574276.8999999999</v>
      </c>
    </row>
    <row r="175" spans="1:9" ht="12.75">
      <c r="A175" s="5"/>
      <c r="B175" s="5"/>
      <c r="C175" s="5"/>
      <c r="D175" s="5"/>
      <c r="E175" s="5"/>
      <c r="F175" s="5"/>
      <c r="G175" s="26" t="s">
        <v>193</v>
      </c>
      <c r="H175" s="26">
        <f>H173-H166</f>
        <v>-27878</v>
      </c>
      <c r="I175" s="26">
        <f>I174-I166</f>
        <v>-17983.100000000093</v>
      </c>
    </row>
    <row r="176" spans="1:9" ht="12.75">
      <c r="A176" s="5"/>
      <c r="B176" s="5"/>
      <c r="C176" s="5"/>
      <c r="D176" s="5"/>
      <c r="E176" s="5"/>
      <c r="F176" s="5"/>
      <c r="G176" s="41" t="s">
        <v>211</v>
      </c>
      <c r="H176" s="42">
        <f>H175</f>
        <v>-27878</v>
      </c>
      <c r="I176" s="42">
        <f>I173-I166</f>
        <v>-61949.80000000005</v>
      </c>
    </row>
    <row r="177" spans="1:9" ht="12.75">
      <c r="A177" s="5"/>
      <c r="B177" s="5"/>
      <c r="C177" s="5"/>
      <c r="D177" s="5"/>
      <c r="E177" s="5"/>
      <c r="F177" s="5"/>
      <c r="G177" s="5"/>
      <c r="H177" s="18"/>
      <c r="I177" s="18"/>
    </row>
    <row r="178" spans="1:12" ht="12.75">
      <c r="A178" s="5"/>
      <c r="B178" s="5"/>
      <c r="C178" s="5"/>
      <c r="D178" s="5"/>
      <c r="E178" s="30"/>
      <c r="F178" s="5"/>
      <c r="J178" s="5"/>
      <c r="K178" s="5"/>
      <c r="L178" s="18"/>
    </row>
    <row r="179" spans="1:12" ht="12.75">
      <c r="A179" s="5"/>
      <c r="B179" s="5"/>
      <c r="C179" s="5"/>
      <c r="D179" s="5"/>
      <c r="E179" s="30"/>
      <c r="F179" s="5"/>
      <c r="G179" s="5"/>
      <c r="H179" s="18"/>
      <c r="I179" s="18"/>
      <c r="J179" s="5"/>
      <c r="K179" s="5"/>
      <c r="L179" s="18"/>
    </row>
    <row r="180" spans="1:12" ht="12.75">
      <c r="A180" s="5"/>
      <c r="B180" s="5"/>
      <c r="C180" s="5"/>
      <c r="D180" s="5"/>
      <c r="E180" s="30"/>
      <c r="F180" s="5"/>
      <c r="G180" s="5"/>
      <c r="H180" s="18"/>
      <c r="I180" s="18"/>
      <c r="J180" s="5"/>
      <c r="K180" s="5"/>
      <c r="L180" s="18"/>
    </row>
    <row r="181" spans="1:12" ht="12.75">
      <c r="A181" s="5"/>
      <c r="B181" s="5"/>
      <c r="C181" s="5"/>
      <c r="D181" s="5"/>
      <c r="E181" s="30"/>
      <c r="F181" s="5"/>
      <c r="G181" s="5"/>
      <c r="H181" s="18"/>
      <c r="I181" s="18"/>
      <c r="J181" s="5"/>
      <c r="K181" s="5"/>
      <c r="L181" s="18"/>
    </row>
    <row r="182" spans="1:12" ht="12.75">
      <c r="A182" s="5"/>
      <c r="B182" s="5"/>
      <c r="C182" s="5"/>
      <c r="D182" s="5"/>
      <c r="E182" s="30"/>
      <c r="F182" s="5"/>
      <c r="G182" s="5"/>
      <c r="H182" s="18"/>
      <c r="I182" s="18"/>
      <c r="J182" s="5"/>
      <c r="K182" s="5"/>
      <c r="L182" s="18"/>
    </row>
    <row r="183" spans="1:9" ht="12.75">
      <c r="A183" s="5"/>
      <c r="B183" s="5"/>
      <c r="C183" s="5"/>
      <c r="D183" s="5"/>
      <c r="E183" s="5"/>
      <c r="F183" s="5"/>
      <c r="G183" s="5"/>
      <c r="H183" s="19"/>
      <c r="I183" s="19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</sheetData>
  <sheetProtection/>
  <mergeCells count="158">
    <mergeCell ref="A15:C15"/>
    <mergeCell ref="A16:C16"/>
    <mergeCell ref="A8:G8"/>
    <mergeCell ref="A9:G9"/>
    <mergeCell ref="A11:C11"/>
    <mergeCell ref="A12:C12"/>
    <mergeCell ref="A13:C13"/>
    <mergeCell ref="A14:C14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6:C36"/>
    <mergeCell ref="A37:C37"/>
    <mergeCell ref="A38:C38"/>
    <mergeCell ref="A33:C33"/>
    <mergeCell ref="A34:C34"/>
    <mergeCell ref="A35:C35"/>
    <mergeCell ref="A47:C47"/>
    <mergeCell ref="A43:C43"/>
    <mergeCell ref="A46:C46"/>
    <mergeCell ref="A39:C39"/>
    <mergeCell ref="A40:C40"/>
    <mergeCell ref="A41:C41"/>
    <mergeCell ref="A42:C42"/>
    <mergeCell ref="A44:C44"/>
    <mergeCell ref="A45:C45"/>
    <mergeCell ref="A51:C51"/>
    <mergeCell ref="A52:C52"/>
    <mergeCell ref="A53:C53"/>
    <mergeCell ref="A54:C54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3:C63"/>
    <mergeCell ref="A64:C64"/>
    <mergeCell ref="A65:C65"/>
    <mergeCell ref="A66:C66"/>
    <mergeCell ref="A69:C69"/>
    <mergeCell ref="A68:C68"/>
    <mergeCell ref="A71:C71"/>
    <mergeCell ref="A72:C72"/>
    <mergeCell ref="A73:C73"/>
    <mergeCell ref="A74:C74"/>
    <mergeCell ref="A67:C67"/>
    <mergeCell ref="A70:C70"/>
    <mergeCell ref="A80:C80"/>
    <mergeCell ref="A81:C81"/>
    <mergeCell ref="A82:C82"/>
    <mergeCell ref="A75:C75"/>
    <mergeCell ref="A76:C76"/>
    <mergeCell ref="A77:C77"/>
    <mergeCell ref="A79:C79"/>
    <mergeCell ref="A78:C78"/>
    <mergeCell ref="A89:C89"/>
    <mergeCell ref="A85:C85"/>
    <mergeCell ref="A86:C86"/>
    <mergeCell ref="A87:C87"/>
    <mergeCell ref="A88:C88"/>
    <mergeCell ref="A83:C83"/>
    <mergeCell ref="A84:C84"/>
    <mergeCell ref="A96:C96"/>
    <mergeCell ref="A97:C97"/>
    <mergeCell ref="A94:C94"/>
    <mergeCell ref="A95:C95"/>
    <mergeCell ref="A90:C90"/>
    <mergeCell ref="A91:C91"/>
    <mergeCell ref="A92:C92"/>
    <mergeCell ref="A93:C93"/>
    <mergeCell ref="A106:C106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111:C111"/>
    <mergeCell ref="A112:C112"/>
    <mergeCell ref="A113:C113"/>
    <mergeCell ref="A114:C114"/>
    <mergeCell ref="A107:C107"/>
    <mergeCell ref="A108:C108"/>
    <mergeCell ref="A109:C109"/>
    <mergeCell ref="A110:C110"/>
    <mergeCell ref="A119:C119"/>
    <mergeCell ref="A120:C120"/>
    <mergeCell ref="A121:C121"/>
    <mergeCell ref="A115:C115"/>
    <mergeCell ref="A116:C116"/>
    <mergeCell ref="A117:C117"/>
    <mergeCell ref="A118:C118"/>
    <mergeCell ref="A125:C125"/>
    <mergeCell ref="A126:C126"/>
    <mergeCell ref="A127:C127"/>
    <mergeCell ref="A123:C123"/>
    <mergeCell ref="A124:C124"/>
    <mergeCell ref="A122:C122"/>
    <mergeCell ref="A130:C130"/>
    <mergeCell ref="A131:C131"/>
    <mergeCell ref="A132:C132"/>
    <mergeCell ref="A133:C133"/>
    <mergeCell ref="A128:C128"/>
    <mergeCell ref="A129:C129"/>
    <mergeCell ref="A134:C134"/>
    <mergeCell ref="A135:C135"/>
    <mergeCell ref="A139:C139"/>
    <mergeCell ref="A140:C140"/>
    <mergeCell ref="A136:C136"/>
    <mergeCell ref="A137:C137"/>
    <mergeCell ref="A138:C138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59:C159"/>
    <mergeCell ref="A160:C160"/>
    <mergeCell ref="A149:C149"/>
    <mergeCell ref="A150:C150"/>
    <mergeCell ref="A151:C151"/>
    <mergeCell ref="A152:C152"/>
    <mergeCell ref="A155:C155"/>
    <mergeCell ref="A156:C156"/>
    <mergeCell ref="A157:C157"/>
    <mergeCell ref="A158:C158"/>
    <mergeCell ref="A153:C153"/>
    <mergeCell ref="A154:C154"/>
    <mergeCell ref="A166:C166"/>
    <mergeCell ref="A162:C162"/>
    <mergeCell ref="A163:C163"/>
    <mergeCell ref="A164:C164"/>
    <mergeCell ref="A165:C165"/>
    <mergeCell ref="A161:C161"/>
  </mergeCells>
  <printOptions/>
  <pageMargins left="0.75" right="0.75" top="1" bottom="1" header="0.5" footer="0.5"/>
  <pageSetup fitToHeight="5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8"/>
  <sheetViews>
    <sheetView tabSelected="1" view="pageBreakPreview" zoomScaleSheetLayoutView="100" zoomScalePageLayoutView="0" workbookViewId="0" topLeftCell="A1">
      <selection activeCell="A1" sqref="A1:I3"/>
    </sheetView>
  </sheetViews>
  <sheetFormatPr defaultColWidth="9.00390625" defaultRowHeight="12.75"/>
  <cols>
    <col min="3" max="3" width="34.25390625" style="0" customWidth="1"/>
    <col min="7" max="7" width="14.625" style="0" customWidth="1"/>
    <col min="8" max="8" width="12.375" style="5" customWidth="1"/>
    <col min="9" max="10" width="10.625" style="0" customWidth="1"/>
  </cols>
  <sheetData>
    <row r="1" spans="1:9" ht="12.75">
      <c r="A1" s="107" t="s">
        <v>219</v>
      </c>
      <c r="B1" s="108"/>
      <c r="C1" s="108"/>
      <c r="D1" s="108"/>
      <c r="E1" s="108"/>
      <c r="F1" s="108"/>
      <c r="G1" s="108"/>
      <c r="H1" s="108"/>
      <c r="I1" s="53"/>
    </row>
    <row r="2" spans="1:9" ht="12.75">
      <c r="A2" s="107" t="s">
        <v>220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07" t="s">
        <v>221</v>
      </c>
      <c r="B3" s="108"/>
      <c r="C3" s="108"/>
      <c r="D3" s="108"/>
      <c r="E3" s="108"/>
      <c r="F3" s="108"/>
      <c r="G3" s="108"/>
      <c r="H3" s="108"/>
      <c r="I3" s="53"/>
    </row>
    <row r="4" spans="1:7" ht="15" customHeight="1">
      <c r="A4" s="5"/>
      <c r="B4" s="5"/>
      <c r="C4" s="5"/>
      <c r="D4" s="5"/>
      <c r="E4" s="5"/>
      <c r="F4" s="5"/>
      <c r="G4" s="5"/>
    </row>
    <row r="5" spans="1:10" ht="58.5" customHeight="1">
      <c r="A5" s="60" t="s">
        <v>105</v>
      </c>
      <c r="B5" s="60"/>
      <c r="C5" s="60"/>
      <c r="D5" s="7" t="s">
        <v>101</v>
      </c>
      <c r="E5" s="25" t="s">
        <v>102</v>
      </c>
      <c r="F5" s="25" t="s">
        <v>103</v>
      </c>
      <c r="G5" s="25" t="s">
        <v>104</v>
      </c>
      <c r="H5" s="46" t="s">
        <v>216</v>
      </c>
      <c r="I5" s="47" t="s">
        <v>217</v>
      </c>
      <c r="J5" s="46" t="s">
        <v>218</v>
      </c>
    </row>
    <row r="6" spans="1:10" ht="18" customHeight="1">
      <c r="A6" s="101" t="s">
        <v>37</v>
      </c>
      <c r="B6" s="102"/>
      <c r="C6" s="103"/>
      <c r="D6" s="23" t="s">
        <v>107</v>
      </c>
      <c r="E6" s="23" t="s">
        <v>106</v>
      </c>
      <c r="F6" s="23" t="s">
        <v>10</v>
      </c>
      <c r="G6" s="23" t="s">
        <v>0</v>
      </c>
      <c r="H6" s="24">
        <f>H7+H11+H19+H23+H30+H34+H27</f>
        <v>125643</v>
      </c>
      <c r="I6" s="24">
        <f>I7+I11+I19+I23+I30+I34+I27</f>
        <v>17108.6</v>
      </c>
      <c r="J6" s="49">
        <f>I6*100/H6</f>
        <v>13.616835000756108</v>
      </c>
    </row>
    <row r="7" spans="1:10" ht="49.5" customHeight="1">
      <c r="A7" s="104" t="s">
        <v>186</v>
      </c>
      <c r="B7" s="105"/>
      <c r="C7" s="106"/>
      <c r="D7" s="1" t="s">
        <v>107</v>
      </c>
      <c r="E7" s="2" t="s">
        <v>108</v>
      </c>
      <c r="F7" s="1" t="s">
        <v>10</v>
      </c>
      <c r="G7" s="1" t="s">
        <v>0</v>
      </c>
      <c r="H7" s="10">
        <f aca="true" t="shared" si="0" ref="H7:I9">H8</f>
        <v>1609.1</v>
      </c>
      <c r="I7" s="10">
        <f t="shared" si="0"/>
        <v>210.7</v>
      </c>
      <c r="J7" s="49">
        <f aca="true" t="shared" si="1" ref="J7:J70">I7*100/H7</f>
        <v>13.09427630352371</v>
      </c>
    </row>
    <row r="8" spans="1:10" ht="42.75" customHeight="1">
      <c r="A8" s="88" t="s">
        <v>57</v>
      </c>
      <c r="B8" s="89"/>
      <c r="C8" s="90"/>
      <c r="D8" s="1" t="s">
        <v>107</v>
      </c>
      <c r="E8" s="2" t="s">
        <v>108</v>
      </c>
      <c r="F8" s="1" t="s">
        <v>58</v>
      </c>
      <c r="G8" s="1" t="s">
        <v>0</v>
      </c>
      <c r="H8" s="10">
        <f t="shared" si="0"/>
        <v>1609.1</v>
      </c>
      <c r="I8" s="10">
        <f t="shared" si="0"/>
        <v>210.7</v>
      </c>
      <c r="J8" s="49">
        <f t="shared" si="1"/>
        <v>13.09427630352371</v>
      </c>
    </row>
    <row r="9" spans="1:10" ht="18" customHeight="1">
      <c r="A9" s="88" t="s">
        <v>44</v>
      </c>
      <c r="B9" s="89"/>
      <c r="C9" s="90"/>
      <c r="D9" s="1" t="s">
        <v>107</v>
      </c>
      <c r="E9" s="2" t="s">
        <v>108</v>
      </c>
      <c r="F9" s="1" t="s">
        <v>61</v>
      </c>
      <c r="G9" s="1" t="s">
        <v>0</v>
      </c>
      <c r="H9" s="10">
        <f t="shared" si="0"/>
        <v>1609.1</v>
      </c>
      <c r="I9" s="10">
        <f t="shared" si="0"/>
        <v>210.7</v>
      </c>
      <c r="J9" s="49">
        <f t="shared" si="1"/>
        <v>13.09427630352371</v>
      </c>
    </row>
    <row r="10" spans="1:10" ht="18" customHeight="1">
      <c r="A10" s="88" t="s">
        <v>59</v>
      </c>
      <c r="B10" s="89"/>
      <c r="C10" s="90"/>
      <c r="D10" s="1" t="s">
        <v>107</v>
      </c>
      <c r="E10" s="2" t="s">
        <v>108</v>
      </c>
      <c r="F10" s="1" t="s">
        <v>61</v>
      </c>
      <c r="G10" s="1" t="s">
        <v>60</v>
      </c>
      <c r="H10" s="11">
        <v>1609.1</v>
      </c>
      <c r="I10" s="48">
        <v>210.7</v>
      </c>
      <c r="J10" s="49">
        <f t="shared" si="1"/>
        <v>13.09427630352371</v>
      </c>
    </row>
    <row r="11" spans="1:10" ht="40.5" customHeight="1">
      <c r="A11" s="66" t="s">
        <v>62</v>
      </c>
      <c r="B11" s="66"/>
      <c r="C11" s="66"/>
      <c r="D11" s="3" t="s">
        <v>107</v>
      </c>
      <c r="E11" s="2" t="s">
        <v>109</v>
      </c>
      <c r="F11" s="1" t="s">
        <v>10</v>
      </c>
      <c r="G11" s="1" t="s">
        <v>0</v>
      </c>
      <c r="H11" s="10">
        <f>H12</f>
        <v>12327.099999999999</v>
      </c>
      <c r="I11" s="10">
        <f>I12</f>
        <v>1466.5</v>
      </c>
      <c r="J11" s="49">
        <f t="shared" si="1"/>
        <v>11.896553122794495</v>
      </c>
    </row>
    <row r="12" spans="1:10" ht="40.5" customHeight="1">
      <c r="A12" s="57" t="s">
        <v>57</v>
      </c>
      <c r="B12" s="57"/>
      <c r="C12" s="57"/>
      <c r="D12" s="3" t="s">
        <v>107</v>
      </c>
      <c r="E12" s="2" t="s">
        <v>109</v>
      </c>
      <c r="F12" s="2" t="s">
        <v>58</v>
      </c>
      <c r="G12" s="2" t="s">
        <v>0</v>
      </c>
      <c r="H12" s="10">
        <f>H13+H15+H17</f>
        <v>12327.099999999999</v>
      </c>
      <c r="I12" s="10">
        <f>I13+I15+I17</f>
        <v>1466.5</v>
      </c>
      <c r="J12" s="49">
        <f t="shared" si="1"/>
        <v>11.896553122794495</v>
      </c>
    </row>
    <row r="13" spans="1:10" ht="18" customHeight="1">
      <c r="A13" s="58" t="s">
        <v>20</v>
      </c>
      <c r="B13" s="58"/>
      <c r="C13" s="58"/>
      <c r="D13" s="3" t="s">
        <v>107</v>
      </c>
      <c r="E13" s="2" t="s">
        <v>109</v>
      </c>
      <c r="F13" s="1" t="s">
        <v>63</v>
      </c>
      <c r="G13" s="1" t="s">
        <v>0</v>
      </c>
      <c r="H13" s="4">
        <f>H14</f>
        <v>10927.8</v>
      </c>
      <c r="I13" s="4">
        <f>I14</f>
        <v>1264.9</v>
      </c>
      <c r="J13" s="49">
        <f t="shared" si="1"/>
        <v>11.575065429455153</v>
      </c>
    </row>
    <row r="14" spans="1:10" ht="18" customHeight="1">
      <c r="A14" s="73" t="s">
        <v>59</v>
      </c>
      <c r="B14" s="73"/>
      <c r="C14" s="73"/>
      <c r="D14" s="3" t="s">
        <v>107</v>
      </c>
      <c r="E14" s="2" t="s">
        <v>109</v>
      </c>
      <c r="F14" s="1" t="s">
        <v>63</v>
      </c>
      <c r="G14" s="1" t="s">
        <v>60</v>
      </c>
      <c r="H14" s="11">
        <v>10927.8</v>
      </c>
      <c r="I14" s="48">
        <v>1264.9</v>
      </c>
      <c r="J14" s="49">
        <f t="shared" si="1"/>
        <v>11.575065429455153</v>
      </c>
    </row>
    <row r="15" spans="1:10" ht="26.25" customHeight="1">
      <c r="A15" s="57" t="s">
        <v>125</v>
      </c>
      <c r="B15" s="58"/>
      <c r="C15" s="58"/>
      <c r="D15" s="3" t="s">
        <v>107</v>
      </c>
      <c r="E15" s="2" t="s">
        <v>109</v>
      </c>
      <c r="F15" s="2" t="s">
        <v>64</v>
      </c>
      <c r="G15" s="2" t="s">
        <v>0</v>
      </c>
      <c r="H15" s="11">
        <f>H16</f>
        <v>0</v>
      </c>
      <c r="I15" s="11">
        <f>I16</f>
        <v>0</v>
      </c>
      <c r="J15" s="49">
        <v>0</v>
      </c>
    </row>
    <row r="16" spans="1:10" ht="18" customHeight="1">
      <c r="A16" s="88" t="s">
        <v>59</v>
      </c>
      <c r="B16" s="89"/>
      <c r="C16" s="90"/>
      <c r="D16" s="3" t="s">
        <v>107</v>
      </c>
      <c r="E16" s="2" t="s">
        <v>109</v>
      </c>
      <c r="F16" s="2" t="s">
        <v>64</v>
      </c>
      <c r="G16" s="2" t="s">
        <v>60</v>
      </c>
      <c r="H16" s="11">
        <v>0</v>
      </c>
      <c r="I16" s="48">
        <v>0</v>
      </c>
      <c r="J16" s="49">
        <v>0</v>
      </c>
    </row>
    <row r="17" spans="1:10" ht="30" customHeight="1">
      <c r="A17" s="57" t="s">
        <v>65</v>
      </c>
      <c r="B17" s="58"/>
      <c r="C17" s="58"/>
      <c r="D17" s="3" t="s">
        <v>107</v>
      </c>
      <c r="E17" s="2" t="s">
        <v>109</v>
      </c>
      <c r="F17" s="2" t="s">
        <v>66</v>
      </c>
      <c r="G17" s="2" t="s">
        <v>0</v>
      </c>
      <c r="H17" s="11">
        <f>H18</f>
        <v>1399.3</v>
      </c>
      <c r="I17" s="11">
        <f>I18</f>
        <v>201.6</v>
      </c>
      <c r="J17" s="49">
        <f t="shared" si="1"/>
        <v>14.407203601800902</v>
      </c>
    </row>
    <row r="18" spans="1:10" ht="18" customHeight="1">
      <c r="A18" s="88" t="s">
        <v>59</v>
      </c>
      <c r="B18" s="89"/>
      <c r="C18" s="90"/>
      <c r="D18" s="3" t="s">
        <v>107</v>
      </c>
      <c r="E18" s="2" t="s">
        <v>109</v>
      </c>
      <c r="F18" s="2" t="s">
        <v>66</v>
      </c>
      <c r="G18" s="2" t="s">
        <v>60</v>
      </c>
      <c r="H18" s="11">
        <v>1399.3</v>
      </c>
      <c r="I18" s="48">
        <v>201.6</v>
      </c>
      <c r="J18" s="49">
        <f t="shared" si="1"/>
        <v>14.407203601800902</v>
      </c>
    </row>
    <row r="19" spans="1:10" ht="54.75" customHeight="1">
      <c r="A19" s="55" t="s">
        <v>11</v>
      </c>
      <c r="B19" s="55"/>
      <c r="C19" s="55"/>
      <c r="D19" s="3" t="s">
        <v>107</v>
      </c>
      <c r="E19" s="1" t="s">
        <v>110</v>
      </c>
      <c r="F19" s="1" t="s">
        <v>10</v>
      </c>
      <c r="G19" s="1" t="s">
        <v>0</v>
      </c>
      <c r="H19" s="4">
        <f aca="true" t="shared" si="2" ref="H19:I21">H20</f>
        <v>96394.1</v>
      </c>
      <c r="I19" s="4">
        <f t="shared" si="2"/>
        <v>14413.4</v>
      </c>
      <c r="J19" s="49">
        <f t="shared" si="1"/>
        <v>14.95257489825622</v>
      </c>
    </row>
    <row r="20" spans="1:10" ht="41.25" customHeight="1">
      <c r="A20" s="57" t="s">
        <v>57</v>
      </c>
      <c r="B20" s="57"/>
      <c r="C20" s="57"/>
      <c r="D20" s="3" t="s">
        <v>107</v>
      </c>
      <c r="E20" s="1" t="s">
        <v>110</v>
      </c>
      <c r="F20" s="1" t="s">
        <v>58</v>
      </c>
      <c r="G20" s="1" t="s">
        <v>0</v>
      </c>
      <c r="H20" s="4">
        <f t="shared" si="2"/>
        <v>96394.1</v>
      </c>
      <c r="I20" s="4">
        <f t="shared" si="2"/>
        <v>14413.4</v>
      </c>
      <c r="J20" s="49">
        <f t="shared" si="1"/>
        <v>14.95257489825622</v>
      </c>
    </row>
    <row r="21" spans="1:10" ht="18" customHeight="1">
      <c r="A21" s="57" t="s">
        <v>20</v>
      </c>
      <c r="B21" s="58"/>
      <c r="C21" s="58"/>
      <c r="D21" s="3" t="s">
        <v>107</v>
      </c>
      <c r="E21" s="1" t="s">
        <v>110</v>
      </c>
      <c r="F21" s="1" t="s">
        <v>63</v>
      </c>
      <c r="G21" s="1" t="s">
        <v>0</v>
      </c>
      <c r="H21" s="4">
        <f t="shared" si="2"/>
        <v>96394.1</v>
      </c>
      <c r="I21" s="4">
        <f t="shared" si="2"/>
        <v>14413.4</v>
      </c>
      <c r="J21" s="49">
        <f t="shared" si="1"/>
        <v>14.95257489825622</v>
      </c>
    </row>
    <row r="22" spans="1:10" ht="18" customHeight="1">
      <c r="A22" s="88" t="s">
        <v>59</v>
      </c>
      <c r="B22" s="89"/>
      <c r="C22" s="90"/>
      <c r="D22" s="3" t="s">
        <v>107</v>
      </c>
      <c r="E22" s="1" t="s">
        <v>110</v>
      </c>
      <c r="F22" s="1" t="s">
        <v>63</v>
      </c>
      <c r="G22" s="1" t="s">
        <v>60</v>
      </c>
      <c r="H22" s="11">
        <v>96394.1</v>
      </c>
      <c r="I22" s="48">
        <v>14413.4</v>
      </c>
      <c r="J22" s="49">
        <f t="shared" si="1"/>
        <v>14.95257489825622</v>
      </c>
    </row>
    <row r="23" spans="1:10" ht="45" customHeight="1">
      <c r="A23" s="55" t="s">
        <v>140</v>
      </c>
      <c r="B23" s="55"/>
      <c r="C23" s="55"/>
      <c r="D23" s="3" t="s">
        <v>107</v>
      </c>
      <c r="E23" s="1" t="s">
        <v>141</v>
      </c>
      <c r="F23" s="1" t="s">
        <v>10</v>
      </c>
      <c r="G23" s="1" t="s">
        <v>0</v>
      </c>
      <c r="H23" s="4">
        <f aca="true" t="shared" si="3" ref="H23:I25">H24</f>
        <v>4316.5</v>
      </c>
      <c r="I23" s="4">
        <f t="shared" si="3"/>
        <v>775.2</v>
      </c>
      <c r="J23" s="49">
        <f t="shared" si="1"/>
        <v>17.958994555774353</v>
      </c>
    </row>
    <row r="24" spans="1:10" ht="40.5" customHeight="1">
      <c r="A24" s="57" t="s">
        <v>57</v>
      </c>
      <c r="B24" s="57"/>
      <c r="C24" s="57"/>
      <c r="D24" s="3" t="s">
        <v>107</v>
      </c>
      <c r="E24" s="1" t="s">
        <v>141</v>
      </c>
      <c r="F24" s="1" t="s">
        <v>58</v>
      </c>
      <c r="G24" s="1" t="s">
        <v>0</v>
      </c>
      <c r="H24" s="4">
        <f t="shared" si="3"/>
        <v>4316.5</v>
      </c>
      <c r="I24" s="4">
        <f t="shared" si="3"/>
        <v>775.2</v>
      </c>
      <c r="J24" s="49">
        <f t="shared" si="1"/>
        <v>17.958994555774353</v>
      </c>
    </row>
    <row r="25" spans="1:10" ht="18" customHeight="1">
      <c r="A25" s="57" t="s">
        <v>20</v>
      </c>
      <c r="B25" s="58"/>
      <c r="C25" s="58"/>
      <c r="D25" s="3" t="s">
        <v>107</v>
      </c>
      <c r="E25" s="1" t="s">
        <v>141</v>
      </c>
      <c r="F25" s="1" t="s">
        <v>63</v>
      </c>
      <c r="G25" s="1" t="s">
        <v>0</v>
      </c>
      <c r="H25" s="4">
        <f t="shared" si="3"/>
        <v>4316.5</v>
      </c>
      <c r="I25" s="4">
        <f t="shared" si="3"/>
        <v>775.2</v>
      </c>
      <c r="J25" s="49">
        <f t="shared" si="1"/>
        <v>17.958994555774353</v>
      </c>
    </row>
    <row r="26" spans="1:10" ht="18" customHeight="1">
      <c r="A26" s="88" t="s">
        <v>59</v>
      </c>
      <c r="B26" s="89"/>
      <c r="C26" s="90"/>
      <c r="D26" s="3" t="s">
        <v>107</v>
      </c>
      <c r="E26" s="1" t="s">
        <v>141</v>
      </c>
      <c r="F26" s="1" t="s">
        <v>63</v>
      </c>
      <c r="G26" s="1" t="s">
        <v>60</v>
      </c>
      <c r="H26" s="11">
        <v>4316.5</v>
      </c>
      <c r="I26" s="48">
        <v>775.2</v>
      </c>
      <c r="J26" s="49">
        <f t="shared" si="1"/>
        <v>17.958994555774353</v>
      </c>
    </row>
    <row r="27" spans="1:10" ht="18" customHeight="1">
      <c r="A27" s="94" t="s">
        <v>181</v>
      </c>
      <c r="B27" s="95"/>
      <c r="C27" s="96"/>
      <c r="D27" s="3" t="s">
        <v>107</v>
      </c>
      <c r="E27" s="1" t="s">
        <v>117</v>
      </c>
      <c r="F27" s="1" t="s">
        <v>183</v>
      </c>
      <c r="G27" s="1" t="s">
        <v>0</v>
      </c>
      <c r="H27" s="11">
        <f>H28</f>
        <v>890</v>
      </c>
      <c r="I27" s="11">
        <f>I28</f>
        <v>0</v>
      </c>
      <c r="J27" s="49">
        <f t="shared" si="1"/>
        <v>0</v>
      </c>
    </row>
    <row r="28" spans="1:10" ht="29.25" customHeight="1">
      <c r="A28" s="97" t="s">
        <v>184</v>
      </c>
      <c r="B28" s="98"/>
      <c r="C28" s="99"/>
      <c r="D28" s="3" t="s">
        <v>107</v>
      </c>
      <c r="E28" s="1" t="s">
        <v>117</v>
      </c>
      <c r="F28" s="1" t="s">
        <v>185</v>
      </c>
      <c r="G28" s="1" t="s">
        <v>0</v>
      </c>
      <c r="H28" s="11">
        <f>H29</f>
        <v>890</v>
      </c>
      <c r="I28" s="11">
        <f>I29</f>
        <v>0</v>
      </c>
      <c r="J28" s="49">
        <f t="shared" si="1"/>
        <v>0</v>
      </c>
    </row>
    <row r="29" spans="1:10" ht="28.5" customHeight="1">
      <c r="A29" s="84" t="s">
        <v>182</v>
      </c>
      <c r="B29" s="85"/>
      <c r="C29" s="86"/>
      <c r="D29" s="3" t="s">
        <v>107</v>
      </c>
      <c r="E29" s="1" t="s">
        <v>117</v>
      </c>
      <c r="F29" s="1" t="s">
        <v>185</v>
      </c>
      <c r="G29" s="1" t="s">
        <v>60</v>
      </c>
      <c r="H29" s="11">
        <v>890</v>
      </c>
      <c r="I29" s="48">
        <v>0</v>
      </c>
      <c r="J29" s="49">
        <f t="shared" si="1"/>
        <v>0</v>
      </c>
    </row>
    <row r="30" spans="1:10" ht="18" customHeight="1">
      <c r="A30" s="55" t="s">
        <v>7</v>
      </c>
      <c r="B30" s="56"/>
      <c r="C30" s="56"/>
      <c r="D30" s="3" t="s">
        <v>107</v>
      </c>
      <c r="E30" s="1" t="s">
        <v>111</v>
      </c>
      <c r="F30" s="1" t="s">
        <v>10</v>
      </c>
      <c r="G30" s="1" t="s">
        <v>0</v>
      </c>
      <c r="H30" s="4">
        <f aca="true" t="shared" si="4" ref="H30:I32">H31</f>
        <v>3000</v>
      </c>
      <c r="I30" s="4">
        <f t="shared" si="4"/>
        <v>0</v>
      </c>
      <c r="J30" s="49">
        <f t="shared" si="1"/>
        <v>0</v>
      </c>
    </row>
    <row r="31" spans="1:10" ht="18" customHeight="1">
      <c r="A31" s="57" t="s">
        <v>7</v>
      </c>
      <c r="B31" s="58"/>
      <c r="C31" s="58"/>
      <c r="D31" s="3" t="s">
        <v>107</v>
      </c>
      <c r="E31" s="1" t="s">
        <v>111</v>
      </c>
      <c r="F31" s="1" t="s">
        <v>15</v>
      </c>
      <c r="G31" s="1" t="s">
        <v>0</v>
      </c>
      <c r="H31" s="4">
        <f t="shared" si="4"/>
        <v>3000</v>
      </c>
      <c r="I31" s="4">
        <f t="shared" si="4"/>
        <v>0</v>
      </c>
      <c r="J31" s="49">
        <f t="shared" si="1"/>
        <v>0</v>
      </c>
    </row>
    <row r="32" spans="1:10" ht="18" customHeight="1">
      <c r="A32" s="57" t="s">
        <v>70</v>
      </c>
      <c r="B32" s="58"/>
      <c r="C32" s="58"/>
      <c r="D32" s="3" t="s">
        <v>107</v>
      </c>
      <c r="E32" s="1" t="s">
        <v>111</v>
      </c>
      <c r="F32" s="1" t="s">
        <v>71</v>
      </c>
      <c r="G32" s="1" t="s">
        <v>0</v>
      </c>
      <c r="H32" s="4">
        <f t="shared" si="4"/>
        <v>3000</v>
      </c>
      <c r="I32" s="4">
        <f t="shared" si="4"/>
        <v>0</v>
      </c>
      <c r="J32" s="49">
        <f t="shared" si="1"/>
        <v>0</v>
      </c>
    </row>
    <row r="33" spans="1:10" ht="18" customHeight="1">
      <c r="A33" s="57" t="s">
        <v>68</v>
      </c>
      <c r="B33" s="58"/>
      <c r="C33" s="58"/>
      <c r="D33" s="3" t="s">
        <v>107</v>
      </c>
      <c r="E33" s="1" t="s">
        <v>111</v>
      </c>
      <c r="F33" s="1" t="s">
        <v>71</v>
      </c>
      <c r="G33" s="1" t="s">
        <v>69</v>
      </c>
      <c r="H33" s="11">
        <f>5000-2000</f>
        <v>3000</v>
      </c>
      <c r="I33" s="48">
        <v>0</v>
      </c>
      <c r="J33" s="49">
        <f t="shared" si="1"/>
        <v>0</v>
      </c>
    </row>
    <row r="34" spans="1:10" ht="18" customHeight="1">
      <c r="A34" s="91" t="s">
        <v>126</v>
      </c>
      <c r="B34" s="92"/>
      <c r="C34" s="93"/>
      <c r="D34" s="3" t="s">
        <v>107</v>
      </c>
      <c r="E34" s="1" t="s">
        <v>158</v>
      </c>
      <c r="F34" s="1" t="s">
        <v>10</v>
      </c>
      <c r="G34" s="1" t="s">
        <v>0</v>
      </c>
      <c r="H34" s="4">
        <f>H35+H40</f>
        <v>7106.2</v>
      </c>
      <c r="I34" s="4">
        <f>I35+I40</f>
        <v>242.8</v>
      </c>
      <c r="J34" s="49">
        <f t="shared" si="1"/>
        <v>3.4167346823900258</v>
      </c>
    </row>
    <row r="35" spans="1:10" ht="42.75" customHeight="1">
      <c r="A35" s="70" t="s">
        <v>159</v>
      </c>
      <c r="B35" s="68"/>
      <c r="C35" s="69"/>
      <c r="D35" s="3" t="s">
        <v>107</v>
      </c>
      <c r="E35" s="1" t="s">
        <v>158</v>
      </c>
      <c r="F35" s="1" t="s">
        <v>154</v>
      </c>
      <c r="G35" s="1" t="s">
        <v>0</v>
      </c>
      <c r="H35" s="4">
        <f>H36+H38</f>
        <v>6306.2</v>
      </c>
      <c r="I35" s="4">
        <f>I36+I38</f>
        <v>65.7</v>
      </c>
      <c r="J35" s="49">
        <f t="shared" si="1"/>
        <v>1.041831848022581</v>
      </c>
    </row>
    <row r="36" spans="1:10" ht="39.75" customHeight="1">
      <c r="A36" s="67" t="s">
        <v>156</v>
      </c>
      <c r="B36" s="68"/>
      <c r="C36" s="69"/>
      <c r="D36" s="3" t="s">
        <v>107</v>
      </c>
      <c r="E36" s="1" t="s">
        <v>158</v>
      </c>
      <c r="F36" s="1" t="s">
        <v>155</v>
      </c>
      <c r="G36" s="1" t="s">
        <v>0</v>
      </c>
      <c r="H36" s="4">
        <f>H37</f>
        <v>3340</v>
      </c>
      <c r="I36" s="4">
        <f>I37</f>
        <v>65.7</v>
      </c>
      <c r="J36" s="49">
        <f t="shared" si="1"/>
        <v>1.967065868263473</v>
      </c>
    </row>
    <row r="37" spans="1:10" ht="18" customHeight="1">
      <c r="A37" s="88" t="s">
        <v>59</v>
      </c>
      <c r="B37" s="89"/>
      <c r="C37" s="90"/>
      <c r="D37" s="3" t="s">
        <v>107</v>
      </c>
      <c r="E37" s="1" t="s">
        <v>158</v>
      </c>
      <c r="F37" s="1" t="s">
        <v>155</v>
      </c>
      <c r="G37" s="1" t="s">
        <v>60</v>
      </c>
      <c r="H37" s="11">
        <v>3340</v>
      </c>
      <c r="I37" s="48">
        <v>65.7</v>
      </c>
      <c r="J37" s="49">
        <f t="shared" si="1"/>
        <v>1.967065868263473</v>
      </c>
    </row>
    <row r="38" spans="1:11" ht="32.25" customHeight="1">
      <c r="A38" s="70" t="s">
        <v>195</v>
      </c>
      <c r="B38" s="68"/>
      <c r="C38" s="69"/>
      <c r="D38" s="3" t="s">
        <v>107</v>
      </c>
      <c r="E38" s="1" t="s">
        <v>158</v>
      </c>
      <c r="F38" s="1" t="s">
        <v>196</v>
      </c>
      <c r="G38" s="1" t="s">
        <v>0</v>
      </c>
      <c r="H38" s="4">
        <f>H39</f>
        <v>2966.2</v>
      </c>
      <c r="I38" s="4">
        <f>I39</f>
        <v>0</v>
      </c>
      <c r="J38" s="49">
        <f t="shared" si="1"/>
        <v>0</v>
      </c>
      <c r="K38" s="9"/>
    </row>
    <row r="39" spans="1:11" ht="25.5" customHeight="1">
      <c r="A39" s="88" t="s">
        <v>59</v>
      </c>
      <c r="B39" s="89"/>
      <c r="C39" s="90"/>
      <c r="D39" s="3" t="s">
        <v>107</v>
      </c>
      <c r="E39" s="1" t="s">
        <v>158</v>
      </c>
      <c r="F39" s="1" t="s">
        <v>196</v>
      </c>
      <c r="G39" s="1" t="s">
        <v>60</v>
      </c>
      <c r="H39" s="4">
        <f>2966.2</f>
        <v>2966.2</v>
      </c>
      <c r="I39" s="11">
        <v>0</v>
      </c>
      <c r="J39" s="49">
        <f t="shared" si="1"/>
        <v>0</v>
      </c>
      <c r="K39" s="9"/>
    </row>
    <row r="40" spans="1:10" ht="18" customHeight="1">
      <c r="A40" s="70" t="s">
        <v>128</v>
      </c>
      <c r="B40" s="71"/>
      <c r="C40" s="72"/>
      <c r="D40" s="3" t="s">
        <v>107</v>
      </c>
      <c r="E40" s="1" t="s">
        <v>158</v>
      </c>
      <c r="F40" s="1" t="s">
        <v>129</v>
      </c>
      <c r="G40" s="1" t="s">
        <v>0</v>
      </c>
      <c r="H40" s="4">
        <f>H41</f>
        <v>800</v>
      </c>
      <c r="I40" s="4">
        <f>I41</f>
        <v>177.1</v>
      </c>
      <c r="J40" s="49">
        <f t="shared" si="1"/>
        <v>22.1375</v>
      </c>
    </row>
    <row r="41" spans="1:10" ht="18" customHeight="1">
      <c r="A41" s="88" t="s">
        <v>59</v>
      </c>
      <c r="B41" s="89"/>
      <c r="C41" s="90"/>
      <c r="D41" s="3" t="s">
        <v>107</v>
      </c>
      <c r="E41" s="1" t="s">
        <v>158</v>
      </c>
      <c r="F41" s="1" t="s">
        <v>129</v>
      </c>
      <c r="G41" s="1" t="s">
        <v>60</v>
      </c>
      <c r="H41" s="11">
        <v>800</v>
      </c>
      <c r="I41" s="48">
        <v>177.1</v>
      </c>
      <c r="J41" s="49">
        <f t="shared" si="1"/>
        <v>22.1375</v>
      </c>
    </row>
    <row r="42" spans="1:10" ht="27.75" customHeight="1">
      <c r="A42" s="59" t="s">
        <v>16</v>
      </c>
      <c r="B42" s="60"/>
      <c r="C42" s="60"/>
      <c r="D42" s="7" t="s">
        <v>109</v>
      </c>
      <c r="E42" s="7" t="s">
        <v>106</v>
      </c>
      <c r="F42" s="7" t="s">
        <v>10</v>
      </c>
      <c r="G42" s="7" t="s">
        <v>0</v>
      </c>
      <c r="H42" s="12">
        <f>H43+H50</f>
        <v>10335</v>
      </c>
      <c r="I42" s="12">
        <f>I43+I50</f>
        <v>5965.9</v>
      </c>
      <c r="J42" s="49">
        <f t="shared" si="1"/>
        <v>57.725205611998064</v>
      </c>
    </row>
    <row r="43" spans="1:10" ht="41.25" customHeight="1">
      <c r="A43" s="65" t="s">
        <v>47</v>
      </c>
      <c r="B43" s="66"/>
      <c r="C43" s="66"/>
      <c r="D43" s="3" t="s">
        <v>109</v>
      </c>
      <c r="E43" s="1" t="s">
        <v>113</v>
      </c>
      <c r="F43" s="1" t="s">
        <v>10</v>
      </c>
      <c r="G43" s="2" t="s">
        <v>0</v>
      </c>
      <c r="H43" s="11">
        <f>H44+H47</f>
        <v>8064</v>
      </c>
      <c r="I43" s="11">
        <f>I44+I47</f>
        <v>5965.9</v>
      </c>
      <c r="J43" s="49">
        <f t="shared" si="1"/>
        <v>73.98189484126983</v>
      </c>
    </row>
    <row r="44" spans="1:10" ht="31.5" customHeight="1">
      <c r="A44" s="87" t="s">
        <v>41</v>
      </c>
      <c r="B44" s="87"/>
      <c r="C44" s="87"/>
      <c r="D44" s="3" t="s">
        <v>109</v>
      </c>
      <c r="E44" s="1" t="s">
        <v>113</v>
      </c>
      <c r="F44" s="1" t="s">
        <v>40</v>
      </c>
      <c r="G44" s="1" t="s">
        <v>0</v>
      </c>
      <c r="H44" s="11">
        <f>H45</f>
        <v>7480</v>
      </c>
      <c r="I44" s="11">
        <f>I45</f>
        <v>5833.7</v>
      </c>
      <c r="J44" s="49">
        <f t="shared" si="1"/>
        <v>77.99064171122994</v>
      </c>
    </row>
    <row r="45" spans="1:10" ht="45.75" customHeight="1">
      <c r="A45" s="87" t="s">
        <v>39</v>
      </c>
      <c r="B45" s="87"/>
      <c r="C45" s="87"/>
      <c r="D45" s="3" t="s">
        <v>109</v>
      </c>
      <c r="E45" s="1" t="s">
        <v>113</v>
      </c>
      <c r="F45" s="1" t="s">
        <v>72</v>
      </c>
      <c r="G45" s="1" t="s">
        <v>0</v>
      </c>
      <c r="H45" s="11">
        <f>H46</f>
        <v>7480</v>
      </c>
      <c r="I45" s="11">
        <f>I46</f>
        <v>5833.7</v>
      </c>
      <c r="J45" s="49">
        <f t="shared" si="1"/>
        <v>77.99064171122994</v>
      </c>
    </row>
    <row r="46" spans="1:10" ht="18" customHeight="1">
      <c r="A46" s="73" t="s">
        <v>59</v>
      </c>
      <c r="B46" s="73"/>
      <c r="C46" s="73"/>
      <c r="D46" s="3" t="s">
        <v>109</v>
      </c>
      <c r="E46" s="1" t="s">
        <v>113</v>
      </c>
      <c r="F46" s="1" t="s">
        <v>72</v>
      </c>
      <c r="G46" s="1" t="s">
        <v>60</v>
      </c>
      <c r="H46" s="11">
        <f>980+1200-700+(800+5200)</f>
        <v>7480</v>
      </c>
      <c r="I46" s="49">
        <v>5833.7</v>
      </c>
      <c r="J46" s="49">
        <f t="shared" si="1"/>
        <v>77.99064171122994</v>
      </c>
    </row>
    <row r="47" spans="1:10" ht="18" customHeight="1">
      <c r="A47" s="87" t="s">
        <v>49</v>
      </c>
      <c r="B47" s="58"/>
      <c r="C47" s="58"/>
      <c r="D47" s="3" t="s">
        <v>109</v>
      </c>
      <c r="E47" s="1" t="s">
        <v>113</v>
      </c>
      <c r="F47" s="1" t="s">
        <v>48</v>
      </c>
      <c r="G47" s="1" t="s">
        <v>0</v>
      </c>
      <c r="H47" s="11">
        <f>H48</f>
        <v>584</v>
      </c>
      <c r="I47" s="11">
        <f>I48</f>
        <v>132.2</v>
      </c>
      <c r="J47" s="49">
        <f t="shared" si="1"/>
        <v>22.63698630136986</v>
      </c>
    </row>
    <row r="48" spans="1:10" ht="32.25" customHeight="1">
      <c r="A48" s="87" t="s">
        <v>73</v>
      </c>
      <c r="B48" s="58"/>
      <c r="C48" s="58"/>
      <c r="D48" s="3" t="s">
        <v>109</v>
      </c>
      <c r="E48" s="1" t="s">
        <v>113</v>
      </c>
      <c r="F48" s="1" t="s">
        <v>74</v>
      </c>
      <c r="G48" s="1" t="s">
        <v>0</v>
      </c>
      <c r="H48" s="11">
        <f>H49</f>
        <v>584</v>
      </c>
      <c r="I48" s="11">
        <f>I49</f>
        <v>132.2</v>
      </c>
      <c r="J48" s="49">
        <f t="shared" si="1"/>
        <v>22.63698630136986</v>
      </c>
    </row>
    <row r="49" spans="1:10" ht="21.75" customHeight="1">
      <c r="A49" s="73" t="s">
        <v>59</v>
      </c>
      <c r="B49" s="73"/>
      <c r="C49" s="73"/>
      <c r="D49" s="3" t="s">
        <v>109</v>
      </c>
      <c r="E49" s="1" t="s">
        <v>113</v>
      </c>
      <c r="F49" s="1" t="s">
        <v>74</v>
      </c>
      <c r="G49" s="1" t="s">
        <v>60</v>
      </c>
      <c r="H49" s="11">
        <f>684-100</f>
        <v>584</v>
      </c>
      <c r="I49" s="48">
        <v>132.2</v>
      </c>
      <c r="J49" s="49">
        <f t="shared" si="1"/>
        <v>22.63698630136986</v>
      </c>
    </row>
    <row r="50" spans="1:10" ht="28.5" customHeight="1">
      <c r="A50" s="55" t="s">
        <v>130</v>
      </c>
      <c r="B50" s="58"/>
      <c r="C50" s="58"/>
      <c r="D50" s="1" t="s">
        <v>109</v>
      </c>
      <c r="E50" s="1" t="s">
        <v>127</v>
      </c>
      <c r="F50" s="1" t="s">
        <v>10</v>
      </c>
      <c r="G50" s="1" t="s">
        <v>0</v>
      </c>
      <c r="H50" s="11">
        <f>H51+H53</f>
        <v>2271</v>
      </c>
      <c r="I50" s="11">
        <f>I51+I53</f>
        <v>0</v>
      </c>
      <c r="J50" s="49">
        <f t="shared" si="1"/>
        <v>0</v>
      </c>
    </row>
    <row r="51" spans="1:10" ht="36.75" customHeight="1">
      <c r="A51" s="63" t="s">
        <v>75</v>
      </c>
      <c r="B51" s="58"/>
      <c r="C51" s="58"/>
      <c r="D51" s="1" t="s">
        <v>109</v>
      </c>
      <c r="E51" s="1" t="s">
        <v>127</v>
      </c>
      <c r="F51" s="1" t="s">
        <v>38</v>
      </c>
      <c r="G51" s="1" t="s">
        <v>0</v>
      </c>
      <c r="H51" s="4">
        <f>H52</f>
        <v>1454</v>
      </c>
      <c r="I51" s="4">
        <f>I52</f>
        <v>0</v>
      </c>
      <c r="J51" s="49">
        <f t="shared" si="1"/>
        <v>0</v>
      </c>
    </row>
    <row r="52" spans="1:10" ht="18" customHeight="1">
      <c r="A52" s="73" t="s">
        <v>59</v>
      </c>
      <c r="B52" s="73"/>
      <c r="C52" s="73"/>
      <c r="D52" s="1" t="s">
        <v>109</v>
      </c>
      <c r="E52" s="1" t="s">
        <v>127</v>
      </c>
      <c r="F52" s="1" t="s">
        <v>38</v>
      </c>
      <c r="G52" s="1" t="s">
        <v>60</v>
      </c>
      <c r="H52" s="11">
        <f>1454</f>
        <v>1454</v>
      </c>
      <c r="I52" s="52">
        <v>0</v>
      </c>
      <c r="J52" s="49">
        <f t="shared" si="1"/>
        <v>0</v>
      </c>
    </row>
    <row r="53" spans="1:10" ht="18" customHeight="1">
      <c r="A53" s="84" t="s">
        <v>160</v>
      </c>
      <c r="B53" s="85"/>
      <c r="C53" s="86"/>
      <c r="D53" s="1" t="s">
        <v>109</v>
      </c>
      <c r="E53" s="1" t="s">
        <v>127</v>
      </c>
      <c r="F53" s="1" t="s">
        <v>139</v>
      </c>
      <c r="G53" s="1" t="s">
        <v>0</v>
      </c>
      <c r="H53" s="11">
        <f>H54</f>
        <v>817</v>
      </c>
      <c r="I53" s="11">
        <f>I54</f>
        <v>0</v>
      </c>
      <c r="J53" s="49">
        <f t="shared" si="1"/>
        <v>0</v>
      </c>
    </row>
    <row r="54" spans="1:10" ht="54.75" customHeight="1">
      <c r="A54" s="84" t="s">
        <v>178</v>
      </c>
      <c r="B54" s="85"/>
      <c r="C54" s="86"/>
      <c r="D54" s="1" t="s">
        <v>109</v>
      </c>
      <c r="E54" s="1" t="s">
        <v>127</v>
      </c>
      <c r="F54" s="1" t="s">
        <v>149</v>
      </c>
      <c r="G54" s="1" t="s">
        <v>0</v>
      </c>
      <c r="H54" s="11">
        <f>H55</f>
        <v>817</v>
      </c>
      <c r="I54" s="11">
        <f>I55</f>
        <v>0</v>
      </c>
      <c r="J54" s="49">
        <f t="shared" si="1"/>
        <v>0</v>
      </c>
    </row>
    <row r="55" spans="1:10" ht="18" customHeight="1">
      <c r="A55" s="73" t="s">
        <v>59</v>
      </c>
      <c r="B55" s="73"/>
      <c r="C55" s="73"/>
      <c r="D55" s="1" t="s">
        <v>109</v>
      </c>
      <c r="E55" s="1" t="s">
        <v>127</v>
      </c>
      <c r="F55" s="1" t="s">
        <v>149</v>
      </c>
      <c r="G55" s="1" t="s">
        <v>60</v>
      </c>
      <c r="H55" s="11">
        <v>817</v>
      </c>
      <c r="I55" s="52">
        <v>0</v>
      </c>
      <c r="J55" s="49">
        <f t="shared" si="1"/>
        <v>0</v>
      </c>
    </row>
    <row r="56" spans="1:10" ht="18" customHeight="1">
      <c r="A56" s="54" t="s">
        <v>17</v>
      </c>
      <c r="B56" s="58"/>
      <c r="C56" s="58"/>
      <c r="D56" s="7" t="s">
        <v>110</v>
      </c>
      <c r="E56" s="7" t="s">
        <v>106</v>
      </c>
      <c r="F56" s="7" t="s">
        <v>10</v>
      </c>
      <c r="G56" s="7" t="s">
        <v>0</v>
      </c>
      <c r="H56" s="13">
        <f>H57+H60+H68</f>
        <v>82398</v>
      </c>
      <c r="I56" s="13">
        <f>I57+I60+I68</f>
        <v>16021</v>
      </c>
      <c r="J56" s="49">
        <f t="shared" si="1"/>
        <v>19.443433093036237</v>
      </c>
    </row>
    <row r="57" spans="1:10" ht="18" customHeight="1">
      <c r="A57" s="65" t="s">
        <v>42</v>
      </c>
      <c r="B57" s="66"/>
      <c r="C57" s="66"/>
      <c r="D57" s="3" t="s">
        <v>110</v>
      </c>
      <c r="E57" s="1" t="s">
        <v>115</v>
      </c>
      <c r="F57" s="1" t="s">
        <v>10</v>
      </c>
      <c r="G57" s="1" t="s">
        <v>0</v>
      </c>
      <c r="H57" s="10">
        <f>H58</f>
        <v>9104</v>
      </c>
      <c r="I57" s="10">
        <f>I58</f>
        <v>181</v>
      </c>
      <c r="J57" s="49">
        <f t="shared" si="1"/>
        <v>1.9881370826010545</v>
      </c>
    </row>
    <row r="58" spans="1:10" ht="30" customHeight="1">
      <c r="A58" s="67" t="s">
        <v>132</v>
      </c>
      <c r="B58" s="68"/>
      <c r="C58" s="69"/>
      <c r="D58" s="3" t="s">
        <v>110</v>
      </c>
      <c r="E58" s="1" t="s">
        <v>115</v>
      </c>
      <c r="F58" s="1" t="s">
        <v>131</v>
      </c>
      <c r="G58" s="1" t="s">
        <v>0</v>
      </c>
      <c r="H58" s="10">
        <f>H59</f>
        <v>9104</v>
      </c>
      <c r="I58" s="10">
        <f>I59</f>
        <v>181</v>
      </c>
      <c r="J58" s="49">
        <f t="shared" si="1"/>
        <v>1.9881370826010545</v>
      </c>
    </row>
    <row r="59" spans="1:11" ht="18" customHeight="1">
      <c r="A59" s="64" t="s">
        <v>78</v>
      </c>
      <c r="B59" s="58"/>
      <c r="C59" s="58"/>
      <c r="D59" s="3" t="s">
        <v>110</v>
      </c>
      <c r="E59" s="1" t="s">
        <v>115</v>
      </c>
      <c r="F59" s="1" t="s">
        <v>131</v>
      </c>
      <c r="G59" s="1" t="s">
        <v>79</v>
      </c>
      <c r="H59" s="11">
        <f>1104+287-287+8000</f>
        <v>9104</v>
      </c>
      <c r="I59" s="50">
        <v>181</v>
      </c>
      <c r="J59" s="49">
        <f t="shared" si="1"/>
        <v>1.9881370826010545</v>
      </c>
      <c r="K59" s="31"/>
    </row>
    <row r="60" spans="1:10" ht="18" customHeight="1">
      <c r="A60" s="55" t="s">
        <v>161</v>
      </c>
      <c r="B60" s="56"/>
      <c r="C60" s="56"/>
      <c r="D60" s="3" t="s">
        <v>110</v>
      </c>
      <c r="E60" s="1" t="s">
        <v>113</v>
      </c>
      <c r="F60" s="1" t="s">
        <v>10</v>
      </c>
      <c r="G60" s="1" t="s">
        <v>0</v>
      </c>
      <c r="H60" s="10">
        <f>H61+H65</f>
        <v>63457</v>
      </c>
      <c r="I60" s="10">
        <f>I61+I65</f>
        <v>13790</v>
      </c>
      <c r="J60" s="49">
        <f t="shared" si="1"/>
        <v>21.731251083410815</v>
      </c>
    </row>
    <row r="61" spans="1:10" ht="18" customHeight="1">
      <c r="A61" s="64" t="s">
        <v>134</v>
      </c>
      <c r="B61" s="73"/>
      <c r="C61" s="73"/>
      <c r="D61" s="3" t="s">
        <v>110</v>
      </c>
      <c r="E61" s="1" t="s">
        <v>113</v>
      </c>
      <c r="F61" s="1" t="s">
        <v>138</v>
      </c>
      <c r="G61" s="1" t="s">
        <v>0</v>
      </c>
      <c r="H61" s="10">
        <f>H64+H62</f>
        <v>31457</v>
      </c>
      <c r="I61" s="10">
        <f>I64+I62</f>
        <v>13790</v>
      </c>
      <c r="J61" s="49">
        <f t="shared" si="1"/>
        <v>43.83761960771847</v>
      </c>
    </row>
    <row r="62" spans="1:11" ht="32.25" customHeight="1">
      <c r="A62" s="64" t="s">
        <v>206</v>
      </c>
      <c r="B62" s="58"/>
      <c r="C62" s="58"/>
      <c r="D62" s="3" t="s">
        <v>110</v>
      </c>
      <c r="E62" s="1" t="s">
        <v>113</v>
      </c>
      <c r="F62" s="1" t="s">
        <v>207</v>
      </c>
      <c r="G62" s="1" t="s">
        <v>0</v>
      </c>
      <c r="H62" s="10">
        <f>H63</f>
        <v>9064.9</v>
      </c>
      <c r="I62" s="10">
        <f>I63</f>
        <v>9064.9</v>
      </c>
      <c r="J62" s="49">
        <f t="shared" si="1"/>
        <v>100</v>
      </c>
      <c r="K62" s="9"/>
    </row>
    <row r="63" spans="1:11" ht="21.75" customHeight="1">
      <c r="A63" s="64" t="s">
        <v>208</v>
      </c>
      <c r="B63" s="58"/>
      <c r="C63" s="58"/>
      <c r="D63" s="3" t="s">
        <v>110</v>
      </c>
      <c r="E63" s="1" t="s">
        <v>113</v>
      </c>
      <c r="F63" s="1" t="s">
        <v>207</v>
      </c>
      <c r="G63" s="1" t="s">
        <v>209</v>
      </c>
      <c r="H63" s="10">
        <v>9064.9</v>
      </c>
      <c r="I63" s="11">
        <v>9064.9</v>
      </c>
      <c r="J63" s="49">
        <f t="shared" si="1"/>
        <v>100</v>
      </c>
      <c r="K63" s="9"/>
    </row>
    <row r="64" spans="1:10" ht="18" customHeight="1">
      <c r="A64" s="64" t="s">
        <v>136</v>
      </c>
      <c r="B64" s="58"/>
      <c r="C64" s="58"/>
      <c r="D64" s="3" t="s">
        <v>110</v>
      </c>
      <c r="E64" s="1" t="s">
        <v>113</v>
      </c>
      <c r="F64" s="1" t="s">
        <v>133</v>
      </c>
      <c r="G64" s="1" t="s">
        <v>135</v>
      </c>
      <c r="H64" s="10">
        <f>25392.1-3000</f>
        <v>22392.1</v>
      </c>
      <c r="I64" s="49">
        <v>4725.1</v>
      </c>
      <c r="J64" s="49">
        <f t="shared" si="1"/>
        <v>21.101638524300984</v>
      </c>
    </row>
    <row r="65" spans="1:10" ht="18" customHeight="1">
      <c r="A65" s="84" t="s">
        <v>160</v>
      </c>
      <c r="B65" s="85"/>
      <c r="C65" s="86"/>
      <c r="D65" s="3" t="s">
        <v>110</v>
      </c>
      <c r="E65" s="1" t="s">
        <v>113</v>
      </c>
      <c r="F65" s="1" t="s">
        <v>139</v>
      </c>
      <c r="G65" s="1" t="s">
        <v>0</v>
      </c>
      <c r="H65" s="10">
        <f>H66</f>
        <v>32000</v>
      </c>
      <c r="I65" s="10">
        <f>I66</f>
        <v>0</v>
      </c>
      <c r="J65" s="49">
        <f t="shared" si="1"/>
        <v>0</v>
      </c>
    </row>
    <row r="66" spans="1:10" ht="65.25" customHeight="1">
      <c r="A66" s="84" t="s">
        <v>180</v>
      </c>
      <c r="B66" s="85"/>
      <c r="C66" s="86"/>
      <c r="D66" s="3" t="s">
        <v>110</v>
      </c>
      <c r="E66" s="1" t="s">
        <v>113</v>
      </c>
      <c r="F66" s="1" t="s">
        <v>150</v>
      </c>
      <c r="G66" s="1" t="s">
        <v>0</v>
      </c>
      <c r="H66" s="10">
        <f>H67</f>
        <v>32000</v>
      </c>
      <c r="I66" s="10">
        <f>I67</f>
        <v>0</v>
      </c>
      <c r="J66" s="49">
        <f t="shared" si="1"/>
        <v>0</v>
      </c>
    </row>
    <row r="67" spans="1:10" ht="18" customHeight="1">
      <c r="A67" s="73" t="s">
        <v>59</v>
      </c>
      <c r="B67" s="73"/>
      <c r="C67" s="73"/>
      <c r="D67" s="3" t="s">
        <v>110</v>
      </c>
      <c r="E67" s="1" t="s">
        <v>113</v>
      </c>
      <c r="F67" s="1" t="s">
        <v>150</v>
      </c>
      <c r="G67" s="1" t="s">
        <v>60</v>
      </c>
      <c r="H67" s="11">
        <f>32000</f>
        <v>32000</v>
      </c>
      <c r="I67" s="49">
        <v>0</v>
      </c>
      <c r="J67" s="49">
        <f t="shared" si="1"/>
        <v>0</v>
      </c>
    </row>
    <row r="68" spans="1:10" ht="18" customHeight="1">
      <c r="A68" s="65" t="s">
        <v>34</v>
      </c>
      <c r="B68" s="66"/>
      <c r="C68" s="66"/>
      <c r="D68" s="3" t="s">
        <v>110</v>
      </c>
      <c r="E68" s="1" t="s">
        <v>112</v>
      </c>
      <c r="F68" s="1" t="s">
        <v>10</v>
      </c>
      <c r="G68" s="1" t="s">
        <v>0</v>
      </c>
      <c r="H68" s="11">
        <f>H69+H71</f>
        <v>9837</v>
      </c>
      <c r="I68" s="11">
        <f>I69+I71</f>
        <v>2050</v>
      </c>
      <c r="J68" s="49">
        <f t="shared" si="1"/>
        <v>20.839686896411507</v>
      </c>
    </row>
    <row r="69" spans="1:10" ht="33.75" customHeight="1">
      <c r="A69" s="63" t="s">
        <v>35</v>
      </c>
      <c r="B69" s="58"/>
      <c r="C69" s="58"/>
      <c r="D69" s="3" t="s">
        <v>110</v>
      </c>
      <c r="E69" s="1" t="s">
        <v>112</v>
      </c>
      <c r="F69" s="1" t="s">
        <v>36</v>
      </c>
      <c r="G69" s="1" t="s">
        <v>0</v>
      </c>
      <c r="H69" s="11">
        <f>H70</f>
        <v>7550</v>
      </c>
      <c r="I69" s="11">
        <f>I70</f>
        <v>2050</v>
      </c>
      <c r="J69" s="49">
        <f t="shared" si="1"/>
        <v>27.1523178807947</v>
      </c>
    </row>
    <row r="70" spans="1:10" ht="18" customHeight="1">
      <c r="A70" s="73" t="s">
        <v>59</v>
      </c>
      <c r="B70" s="73"/>
      <c r="C70" s="73"/>
      <c r="D70" s="3" t="s">
        <v>110</v>
      </c>
      <c r="E70" s="1" t="s">
        <v>112</v>
      </c>
      <c r="F70" s="1" t="s">
        <v>36</v>
      </c>
      <c r="G70" s="1" t="s">
        <v>60</v>
      </c>
      <c r="H70" s="11">
        <f>10500-5000+2050</f>
        <v>7550</v>
      </c>
      <c r="I70" s="49">
        <v>2050</v>
      </c>
      <c r="J70" s="49">
        <f t="shared" si="1"/>
        <v>27.1523178807947</v>
      </c>
    </row>
    <row r="71" spans="1:10" ht="32.25" customHeight="1">
      <c r="A71" s="81" t="s">
        <v>142</v>
      </c>
      <c r="B71" s="82"/>
      <c r="C71" s="83"/>
      <c r="D71" s="20" t="s">
        <v>110</v>
      </c>
      <c r="E71" s="21" t="s">
        <v>112</v>
      </c>
      <c r="F71" s="21" t="s">
        <v>143</v>
      </c>
      <c r="G71" s="21" t="s">
        <v>0</v>
      </c>
      <c r="H71" s="17">
        <f>H73+H72</f>
        <v>2287</v>
      </c>
      <c r="I71" s="17">
        <f>I73+I72</f>
        <v>0</v>
      </c>
      <c r="J71" s="49">
        <f aca="true" t="shared" si="5" ref="J71:J134">I71*100/H71</f>
        <v>0</v>
      </c>
    </row>
    <row r="72" spans="1:10" ht="21.75" customHeight="1">
      <c r="A72" s="81" t="s">
        <v>59</v>
      </c>
      <c r="B72" s="82"/>
      <c r="C72" s="83"/>
      <c r="D72" s="20" t="s">
        <v>110</v>
      </c>
      <c r="E72" s="21" t="s">
        <v>112</v>
      </c>
      <c r="F72" s="21" t="s">
        <v>143</v>
      </c>
      <c r="G72" s="21" t="s">
        <v>60</v>
      </c>
      <c r="H72" s="17">
        <v>287</v>
      </c>
      <c r="I72" s="49">
        <v>0</v>
      </c>
      <c r="J72" s="49">
        <f t="shared" si="5"/>
        <v>0</v>
      </c>
    </row>
    <row r="73" spans="1:10" ht="18" customHeight="1">
      <c r="A73" s="81" t="s">
        <v>144</v>
      </c>
      <c r="B73" s="82"/>
      <c r="C73" s="83"/>
      <c r="D73" s="20" t="s">
        <v>110</v>
      </c>
      <c r="E73" s="21" t="s">
        <v>112</v>
      </c>
      <c r="F73" s="21" t="s">
        <v>145</v>
      </c>
      <c r="G73" s="21" t="s">
        <v>0</v>
      </c>
      <c r="H73" s="17">
        <f>H74</f>
        <v>2000</v>
      </c>
      <c r="I73" s="17">
        <f>I74</f>
        <v>0</v>
      </c>
      <c r="J73" s="49">
        <f t="shared" si="5"/>
        <v>0</v>
      </c>
    </row>
    <row r="74" spans="1:10" ht="18.75" customHeight="1">
      <c r="A74" s="77" t="s">
        <v>59</v>
      </c>
      <c r="B74" s="78"/>
      <c r="C74" s="79"/>
      <c r="D74" s="20" t="s">
        <v>110</v>
      </c>
      <c r="E74" s="21" t="s">
        <v>112</v>
      </c>
      <c r="F74" s="21" t="s">
        <v>145</v>
      </c>
      <c r="G74" s="21" t="s">
        <v>60</v>
      </c>
      <c r="H74" s="11">
        <v>2000</v>
      </c>
      <c r="I74" s="49">
        <v>0</v>
      </c>
      <c r="J74" s="49">
        <f t="shared" si="5"/>
        <v>0</v>
      </c>
    </row>
    <row r="75" spans="1:10" ht="18" customHeight="1">
      <c r="A75" s="54" t="s">
        <v>1</v>
      </c>
      <c r="B75" s="80"/>
      <c r="C75" s="80"/>
      <c r="D75" s="6" t="s">
        <v>116</v>
      </c>
      <c r="E75" s="7" t="s">
        <v>106</v>
      </c>
      <c r="F75" s="7" t="s">
        <v>10</v>
      </c>
      <c r="G75" s="7" t="s">
        <v>0</v>
      </c>
      <c r="H75" s="13">
        <f>H76+H83+H89</f>
        <v>151593.2</v>
      </c>
      <c r="I75" s="13">
        <f>I76+I83+I89</f>
        <v>15778.8</v>
      </c>
      <c r="J75" s="49">
        <f t="shared" si="5"/>
        <v>10.408646298118912</v>
      </c>
    </row>
    <row r="76" spans="1:10" ht="18" customHeight="1">
      <c r="A76" s="55" t="s">
        <v>2</v>
      </c>
      <c r="B76" s="56"/>
      <c r="C76" s="56"/>
      <c r="D76" s="3" t="s">
        <v>116</v>
      </c>
      <c r="E76" s="1" t="s">
        <v>107</v>
      </c>
      <c r="F76" s="1" t="s">
        <v>10</v>
      </c>
      <c r="G76" s="1" t="s">
        <v>0</v>
      </c>
      <c r="H76" s="4">
        <f>H77+H80</f>
        <v>44443</v>
      </c>
      <c r="I76" s="4">
        <f>I77+I80</f>
        <v>1685</v>
      </c>
      <c r="J76" s="49">
        <f t="shared" si="5"/>
        <v>3.791373219629638</v>
      </c>
    </row>
    <row r="77" spans="1:10" ht="18" customHeight="1">
      <c r="A77" s="63" t="s">
        <v>18</v>
      </c>
      <c r="B77" s="58"/>
      <c r="C77" s="58"/>
      <c r="D77" s="3" t="s">
        <v>116</v>
      </c>
      <c r="E77" s="1" t="s">
        <v>107</v>
      </c>
      <c r="F77" s="1" t="s">
        <v>19</v>
      </c>
      <c r="G77" s="1" t="s">
        <v>0</v>
      </c>
      <c r="H77" s="11">
        <f>H78</f>
        <v>2883.1</v>
      </c>
      <c r="I77" s="11">
        <f>I78</f>
        <v>883.1</v>
      </c>
      <c r="J77" s="49">
        <f t="shared" si="5"/>
        <v>30.63022441122403</v>
      </c>
    </row>
    <row r="78" spans="1:10" ht="18" customHeight="1">
      <c r="A78" s="57" t="s">
        <v>50</v>
      </c>
      <c r="B78" s="73"/>
      <c r="C78" s="73"/>
      <c r="D78" s="3" t="s">
        <v>116</v>
      </c>
      <c r="E78" s="1" t="s">
        <v>107</v>
      </c>
      <c r="F78" s="1" t="s">
        <v>80</v>
      </c>
      <c r="G78" s="1" t="s">
        <v>0</v>
      </c>
      <c r="H78" s="11">
        <f>H79</f>
        <v>2883.1</v>
      </c>
      <c r="I78" s="11">
        <f>I79</f>
        <v>883.1</v>
      </c>
      <c r="J78" s="49">
        <f t="shared" si="5"/>
        <v>30.63022441122403</v>
      </c>
    </row>
    <row r="79" spans="1:10" ht="18" customHeight="1">
      <c r="A79" s="77" t="s">
        <v>59</v>
      </c>
      <c r="B79" s="78"/>
      <c r="C79" s="79"/>
      <c r="D79" s="3" t="s">
        <v>116</v>
      </c>
      <c r="E79" s="1" t="s">
        <v>107</v>
      </c>
      <c r="F79" s="1" t="s">
        <v>80</v>
      </c>
      <c r="G79" s="1" t="s">
        <v>60</v>
      </c>
      <c r="H79" s="11">
        <f>2000+883.1</f>
        <v>2883.1</v>
      </c>
      <c r="I79" s="49">
        <v>883.1</v>
      </c>
      <c r="J79" s="49">
        <f t="shared" si="5"/>
        <v>30.63022441122403</v>
      </c>
    </row>
    <row r="80" spans="1:10" ht="18" customHeight="1">
      <c r="A80" s="70" t="s">
        <v>148</v>
      </c>
      <c r="B80" s="71"/>
      <c r="C80" s="72"/>
      <c r="D80" s="14" t="s">
        <v>116</v>
      </c>
      <c r="E80" s="14" t="s">
        <v>107</v>
      </c>
      <c r="F80" s="15">
        <v>7950000</v>
      </c>
      <c r="G80" s="2" t="s">
        <v>0</v>
      </c>
      <c r="H80" s="11">
        <f>H81</f>
        <v>41559.9</v>
      </c>
      <c r="I80" s="11">
        <f>I81</f>
        <v>801.9</v>
      </c>
      <c r="J80" s="49">
        <f t="shared" si="5"/>
        <v>1.9295041614633335</v>
      </c>
    </row>
    <row r="81" spans="1:10" ht="51" customHeight="1">
      <c r="A81" s="70" t="s">
        <v>179</v>
      </c>
      <c r="B81" s="71"/>
      <c r="C81" s="72"/>
      <c r="D81" s="14" t="s">
        <v>116</v>
      </c>
      <c r="E81" s="14" t="s">
        <v>107</v>
      </c>
      <c r="F81" s="15">
        <v>7950300</v>
      </c>
      <c r="G81" s="2" t="s">
        <v>0</v>
      </c>
      <c r="H81" s="11">
        <f>H82</f>
        <v>41559.9</v>
      </c>
      <c r="I81" s="11">
        <f>I82</f>
        <v>801.9</v>
      </c>
      <c r="J81" s="49">
        <f t="shared" si="5"/>
        <v>1.9295041614633335</v>
      </c>
    </row>
    <row r="82" spans="1:10" ht="18" customHeight="1">
      <c r="A82" s="77" t="s">
        <v>59</v>
      </c>
      <c r="B82" s="78"/>
      <c r="C82" s="79"/>
      <c r="D82" s="3" t="s">
        <v>116</v>
      </c>
      <c r="E82" s="1" t="s">
        <v>107</v>
      </c>
      <c r="F82" s="2" t="s">
        <v>151</v>
      </c>
      <c r="G82" s="2" t="s">
        <v>60</v>
      </c>
      <c r="H82" s="11">
        <f>33652+840.6+7067.3</f>
        <v>41559.9</v>
      </c>
      <c r="I82" s="49">
        <v>801.9</v>
      </c>
      <c r="J82" s="49">
        <f t="shared" si="5"/>
        <v>1.9295041614633335</v>
      </c>
    </row>
    <row r="83" spans="1:10" ht="18" customHeight="1">
      <c r="A83" s="55" t="s">
        <v>3</v>
      </c>
      <c r="B83" s="56"/>
      <c r="C83" s="56"/>
      <c r="D83" s="3" t="s">
        <v>116</v>
      </c>
      <c r="E83" s="1" t="s">
        <v>108</v>
      </c>
      <c r="F83" s="1" t="s">
        <v>10</v>
      </c>
      <c r="G83" s="1" t="s">
        <v>0</v>
      </c>
      <c r="H83" s="4">
        <f>H84</f>
        <v>23774</v>
      </c>
      <c r="I83" s="4">
        <f>I84</f>
        <v>0</v>
      </c>
      <c r="J83" s="49">
        <f t="shared" si="5"/>
        <v>0</v>
      </c>
    </row>
    <row r="84" spans="1:10" ht="18" customHeight="1">
      <c r="A84" s="70" t="s">
        <v>148</v>
      </c>
      <c r="B84" s="71"/>
      <c r="C84" s="72"/>
      <c r="D84" s="14" t="s">
        <v>116</v>
      </c>
      <c r="E84" s="14" t="s">
        <v>108</v>
      </c>
      <c r="F84" s="15">
        <v>7950000</v>
      </c>
      <c r="G84" s="2" t="s">
        <v>0</v>
      </c>
      <c r="H84" s="11">
        <f>H85+H87</f>
        <v>23774</v>
      </c>
      <c r="I84" s="11">
        <f>I85+I87</f>
        <v>0</v>
      </c>
      <c r="J84" s="49">
        <f t="shared" si="5"/>
        <v>0</v>
      </c>
    </row>
    <row r="85" spans="1:10" ht="69" customHeight="1">
      <c r="A85" s="57" t="s">
        <v>190</v>
      </c>
      <c r="B85" s="73"/>
      <c r="C85" s="73"/>
      <c r="D85" s="3" t="s">
        <v>116</v>
      </c>
      <c r="E85" s="1" t="s">
        <v>108</v>
      </c>
      <c r="F85" s="15">
        <v>7950400</v>
      </c>
      <c r="G85" s="1" t="s">
        <v>0</v>
      </c>
      <c r="H85" s="11">
        <f>H86</f>
        <v>16774</v>
      </c>
      <c r="I85" s="11">
        <f>I86</f>
        <v>0</v>
      </c>
      <c r="J85" s="49">
        <f t="shared" si="5"/>
        <v>0</v>
      </c>
    </row>
    <row r="86" spans="1:10" ht="18" customHeight="1">
      <c r="A86" s="77" t="s">
        <v>59</v>
      </c>
      <c r="B86" s="78"/>
      <c r="C86" s="79"/>
      <c r="D86" s="3" t="s">
        <v>116</v>
      </c>
      <c r="E86" s="1" t="s">
        <v>108</v>
      </c>
      <c r="F86" s="15">
        <v>7950400</v>
      </c>
      <c r="G86" s="1" t="s">
        <v>60</v>
      </c>
      <c r="H86" s="11">
        <f>7980.5+5000+2020.1+1773.4</f>
        <v>16774</v>
      </c>
      <c r="I86" s="49">
        <v>0</v>
      </c>
      <c r="J86" s="49">
        <f t="shared" si="5"/>
        <v>0</v>
      </c>
    </row>
    <row r="87" spans="1:10" ht="55.5" customHeight="1">
      <c r="A87" s="70" t="s">
        <v>210</v>
      </c>
      <c r="B87" s="68"/>
      <c r="C87" s="69"/>
      <c r="D87" s="3" t="s">
        <v>116</v>
      </c>
      <c r="E87" s="1" t="s">
        <v>108</v>
      </c>
      <c r="F87" s="15">
        <v>7950500</v>
      </c>
      <c r="G87" s="1" t="s">
        <v>0</v>
      </c>
      <c r="H87" s="11">
        <f>H88</f>
        <v>7000</v>
      </c>
      <c r="I87" s="11">
        <f>I88</f>
        <v>0</v>
      </c>
      <c r="J87" s="49">
        <f t="shared" si="5"/>
        <v>0</v>
      </c>
    </row>
    <row r="88" spans="1:10" ht="18" customHeight="1">
      <c r="A88" s="77" t="s">
        <v>59</v>
      </c>
      <c r="B88" s="78"/>
      <c r="C88" s="79"/>
      <c r="D88" s="3" t="s">
        <v>116</v>
      </c>
      <c r="E88" s="1" t="s">
        <v>108</v>
      </c>
      <c r="F88" s="15">
        <v>7950500</v>
      </c>
      <c r="G88" s="1" t="s">
        <v>60</v>
      </c>
      <c r="H88" s="11">
        <v>7000</v>
      </c>
      <c r="I88" s="49">
        <v>0</v>
      </c>
      <c r="J88" s="49">
        <f t="shared" si="5"/>
        <v>0</v>
      </c>
    </row>
    <row r="89" spans="1:10" ht="18" customHeight="1">
      <c r="A89" s="66" t="s">
        <v>51</v>
      </c>
      <c r="B89" s="66"/>
      <c r="C89" s="66"/>
      <c r="D89" s="3" t="s">
        <v>116</v>
      </c>
      <c r="E89" s="1" t="s">
        <v>109</v>
      </c>
      <c r="F89" s="2" t="s">
        <v>10</v>
      </c>
      <c r="G89" s="2" t="s">
        <v>0</v>
      </c>
      <c r="H89" s="4">
        <f>H90</f>
        <v>83376.2</v>
      </c>
      <c r="I89" s="4">
        <f>I90</f>
        <v>14093.8</v>
      </c>
      <c r="J89" s="49">
        <f t="shared" si="5"/>
        <v>16.903864652023</v>
      </c>
    </row>
    <row r="90" spans="1:10" ht="18" customHeight="1">
      <c r="A90" s="58" t="s">
        <v>51</v>
      </c>
      <c r="B90" s="58"/>
      <c r="C90" s="58"/>
      <c r="D90" s="3" t="s">
        <v>116</v>
      </c>
      <c r="E90" s="1" t="s">
        <v>109</v>
      </c>
      <c r="F90" s="2" t="s">
        <v>45</v>
      </c>
      <c r="G90" s="2" t="s">
        <v>0</v>
      </c>
      <c r="H90" s="4">
        <f>H91+H93+H95+H97+H99</f>
        <v>83376.2</v>
      </c>
      <c r="I90" s="4">
        <f>I91+I93+I95+I97+I99</f>
        <v>14093.8</v>
      </c>
      <c r="J90" s="49">
        <f t="shared" si="5"/>
        <v>16.903864652023</v>
      </c>
    </row>
    <row r="91" spans="1:10" ht="18" customHeight="1">
      <c r="A91" s="58" t="s">
        <v>46</v>
      </c>
      <c r="B91" s="58"/>
      <c r="C91" s="58"/>
      <c r="D91" s="3" t="s">
        <v>116</v>
      </c>
      <c r="E91" s="1" t="s">
        <v>109</v>
      </c>
      <c r="F91" s="2" t="s">
        <v>81</v>
      </c>
      <c r="G91" s="2" t="s">
        <v>0</v>
      </c>
      <c r="H91" s="4">
        <f>H92</f>
        <v>45024</v>
      </c>
      <c r="I91" s="4">
        <f>I92</f>
        <v>9723.3</v>
      </c>
      <c r="J91" s="49">
        <f t="shared" si="5"/>
        <v>21.59581556503198</v>
      </c>
    </row>
    <row r="92" spans="1:10" ht="18" customHeight="1">
      <c r="A92" s="73" t="s">
        <v>59</v>
      </c>
      <c r="B92" s="73"/>
      <c r="C92" s="73"/>
      <c r="D92" s="3" t="s">
        <v>116</v>
      </c>
      <c r="E92" s="1" t="s">
        <v>109</v>
      </c>
      <c r="F92" s="2" t="s">
        <v>81</v>
      </c>
      <c r="G92" s="2" t="s">
        <v>60</v>
      </c>
      <c r="H92" s="11">
        <f>47024-2000</f>
        <v>45024</v>
      </c>
      <c r="I92" s="49">
        <v>9723.3</v>
      </c>
      <c r="J92" s="49">
        <f t="shared" si="5"/>
        <v>21.59581556503198</v>
      </c>
    </row>
    <row r="93" spans="1:10" ht="37.5" customHeight="1">
      <c r="A93" s="58" t="s">
        <v>53</v>
      </c>
      <c r="B93" s="58"/>
      <c r="C93" s="58"/>
      <c r="D93" s="3" t="s">
        <v>116</v>
      </c>
      <c r="E93" s="1" t="s">
        <v>109</v>
      </c>
      <c r="F93" s="2" t="s">
        <v>82</v>
      </c>
      <c r="G93" s="2" t="s">
        <v>0</v>
      </c>
      <c r="H93" s="11">
        <f>H94</f>
        <v>5000</v>
      </c>
      <c r="I93" s="11">
        <f>I94</f>
        <v>0</v>
      </c>
      <c r="J93" s="49">
        <f t="shared" si="5"/>
        <v>0</v>
      </c>
    </row>
    <row r="94" spans="1:10" ht="18" customHeight="1">
      <c r="A94" s="73" t="s">
        <v>59</v>
      </c>
      <c r="B94" s="73"/>
      <c r="C94" s="73"/>
      <c r="D94" s="3" t="s">
        <v>116</v>
      </c>
      <c r="E94" s="1" t="s">
        <v>109</v>
      </c>
      <c r="F94" s="2" t="s">
        <v>82</v>
      </c>
      <c r="G94" s="2" t="s">
        <v>60</v>
      </c>
      <c r="H94" s="11">
        <v>5000</v>
      </c>
      <c r="I94" s="49">
        <v>0</v>
      </c>
      <c r="J94" s="49">
        <f t="shared" si="5"/>
        <v>0</v>
      </c>
    </row>
    <row r="95" spans="1:10" ht="18" customHeight="1">
      <c r="A95" s="58" t="s">
        <v>54</v>
      </c>
      <c r="B95" s="58"/>
      <c r="C95" s="58"/>
      <c r="D95" s="3" t="s">
        <v>116</v>
      </c>
      <c r="E95" s="1" t="s">
        <v>109</v>
      </c>
      <c r="F95" s="2" t="s">
        <v>83</v>
      </c>
      <c r="G95" s="2" t="s">
        <v>0</v>
      </c>
      <c r="H95" s="11">
        <f>H96</f>
        <v>6192</v>
      </c>
      <c r="I95" s="11">
        <f>I96</f>
        <v>0</v>
      </c>
      <c r="J95" s="49">
        <f t="shared" si="5"/>
        <v>0</v>
      </c>
    </row>
    <row r="96" spans="1:10" ht="18" customHeight="1">
      <c r="A96" s="73" t="s">
        <v>59</v>
      </c>
      <c r="B96" s="73"/>
      <c r="C96" s="73"/>
      <c r="D96" s="3" t="s">
        <v>116</v>
      </c>
      <c r="E96" s="1" t="s">
        <v>109</v>
      </c>
      <c r="F96" s="2" t="s">
        <v>83</v>
      </c>
      <c r="G96" s="2" t="s">
        <v>60</v>
      </c>
      <c r="H96" s="11">
        <f>6192</f>
        <v>6192</v>
      </c>
      <c r="I96" s="49">
        <v>0</v>
      </c>
      <c r="J96" s="49">
        <f t="shared" si="5"/>
        <v>0</v>
      </c>
    </row>
    <row r="97" spans="1:10" ht="18" customHeight="1">
      <c r="A97" s="58" t="s">
        <v>84</v>
      </c>
      <c r="B97" s="58"/>
      <c r="C97" s="58"/>
      <c r="D97" s="3" t="s">
        <v>116</v>
      </c>
      <c r="E97" s="1" t="s">
        <v>109</v>
      </c>
      <c r="F97" s="2" t="s">
        <v>85</v>
      </c>
      <c r="G97" s="2" t="s">
        <v>0</v>
      </c>
      <c r="H97" s="11">
        <f>H98</f>
        <v>5008.2</v>
      </c>
      <c r="I97" s="11">
        <f>I98</f>
        <v>0</v>
      </c>
      <c r="J97" s="49">
        <f t="shared" si="5"/>
        <v>0</v>
      </c>
    </row>
    <row r="98" spans="1:10" ht="18" customHeight="1">
      <c r="A98" s="73" t="s">
        <v>59</v>
      </c>
      <c r="B98" s="73"/>
      <c r="C98" s="73"/>
      <c r="D98" s="3" t="s">
        <v>116</v>
      </c>
      <c r="E98" s="1" t="s">
        <v>109</v>
      </c>
      <c r="F98" s="2" t="s">
        <v>85</v>
      </c>
      <c r="G98" s="2" t="s">
        <v>60</v>
      </c>
      <c r="H98" s="11">
        <v>5008.2</v>
      </c>
      <c r="I98" s="49">
        <v>0</v>
      </c>
      <c r="J98" s="49">
        <f t="shared" si="5"/>
        <v>0</v>
      </c>
    </row>
    <row r="99" spans="1:10" ht="24.75" customHeight="1">
      <c r="A99" s="58" t="s">
        <v>52</v>
      </c>
      <c r="B99" s="58"/>
      <c r="C99" s="58"/>
      <c r="D99" s="3" t="s">
        <v>116</v>
      </c>
      <c r="E99" s="1" t="s">
        <v>109</v>
      </c>
      <c r="F99" s="2" t="s">
        <v>86</v>
      </c>
      <c r="G99" s="2" t="s">
        <v>0</v>
      </c>
      <c r="H99" s="11">
        <f>H100</f>
        <v>22152</v>
      </c>
      <c r="I99" s="11">
        <f>I100</f>
        <v>4370.5</v>
      </c>
      <c r="J99" s="49">
        <f t="shared" si="5"/>
        <v>19.729595521849042</v>
      </c>
    </row>
    <row r="100" spans="1:10" ht="18" customHeight="1">
      <c r="A100" s="73" t="s">
        <v>59</v>
      </c>
      <c r="B100" s="73"/>
      <c r="C100" s="73"/>
      <c r="D100" s="3" t="s">
        <v>116</v>
      </c>
      <c r="E100" s="1" t="s">
        <v>109</v>
      </c>
      <c r="F100" s="2" t="s">
        <v>86</v>
      </c>
      <c r="G100" s="2" t="s">
        <v>60</v>
      </c>
      <c r="H100" s="11">
        <f>20600+1552</f>
        <v>22152</v>
      </c>
      <c r="I100" s="49">
        <v>4370.5</v>
      </c>
      <c r="J100" s="49">
        <f t="shared" si="5"/>
        <v>19.729595521849042</v>
      </c>
    </row>
    <row r="101" spans="1:10" ht="17.25" customHeight="1">
      <c r="A101" s="54" t="s">
        <v>4</v>
      </c>
      <c r="B101" s="54"/>
      <c r="C101" s="54"/>
      <c r="D101" s="6" t="s">
        <v>117</v>
      </c>
      <c r="E101" s="7" t="s">
        <v>106</v>
      </c>
      <c r="F101" s="7" t="s">
        <v>10</v>
      </c>
      <c r="G101" s="7" t="s">
        <v>0</v>
      </c>
      <c r="H101" s="22">
        <f aca="true" t="shared" si="6" ref="H101:I104">H102</f>
        <v>2277</v>
      </c>
      <c r="I101" s="22">
        <f t="shared" si="6"/>
        <v>196</v>
      </c>
      <c r="J101" s="49">
        <f t="shared" si="5"/>
        <v>8.607817303469478</v>
      </c>
    </row>
    <row r="102" spans="1:10" ht="18" customHeight="1">
      <c r="A102" s="74" t="s">
        <v>22</v>
      </c>
      <c r="B102" s="75"/>
      <c r="C102" s="76"/>
      <c r="D102" s="3" t="s">
        <v>117</v>
      </c>
      <c r="E102" s="1" t="s">
        <v>117</v>
      </c>
      <c r="F102" s="1" t="s">
        <v>10</v>
      </c>
      <c r="G102" s="1" t="s">
        <v>0</v>
      </c>
      <c r="H102" s="11">
        <f t="shared" si="6"/>
        <v>2277</v>
      </c>
      <c r="I102" s="11">
        <f t="shared" si="6"/>
        <v>196</v>
      </c>
      <c r="J102" s="49">
        <f t="shared" si="5"/>
        <v>8.607817303469478</v>
      </c>
    </row>
    <row r="103" spans="1:10" ht="18" customHeight="1">
      <c r="A103" s="57" t="s">
        <v>23</v>
      </c>
      <c r="B103" s="58"/>
      <c r="C103" s="58"/>
      <c r="D103" s="3" t="s">
        <v>117</v>
      </c>
      <c r="E103" s="1" t="s">
        <v>117</v>
      </c>
      <c r="F103" s="1" t="s">
        <v>24</v>
      </c>
      <c r="G103" s="1" t="s">
        <v>0</v>
      </c>
      <c r="H103" s="11">
        <f t="shared" si="6"/>
        <v>2277</v>
      </c>
      <c r="I103" s="11">
        <f t="shared" si="6"/>
        <v>196</v>
      </c>
      <c r="J103" s="49">
        <f t="shared" si="5"/>
        <v>8.607817303469478</v>
      </c>
    </row>
    <row r="104" spans="1:10" ht="18" customHeight="1">
      <c r="A104" s="57" t="s">
        <v>43</v>
      </c>
      <c r="B104" s="58"/>
      <c r="C104" s="58"/>
      <c r="D104" s="3" t="s">
        <v>117</v>
      </c>
      <c r="E104" s="1" t="s">
        <v>117</v>
      </c>
      <c r="F104" s="1" t="s">
        <v>87</v>
      </c>
      <c r="G104" s="1" t="s">
        <v>0</v>
      </c>
      <c r="H104" s="11">
        <f t="shared" si="6"/>
        <v>2277</v>
      </c>
      <c r="I104" s="11">
        <f t="shared" si="6"/>
        <v>196</v>
      </c>
      <c r="J104" s="49">
        <f t="shared" si="5"/>
        <v>8.607817303469478</v>
      </c>
    </row>
    <row r="105" spans="1:10" ht="18" customHeight="1">
      <c r="A105" s="57" t="s">
        <v>68</v>
      </c>
      <c r="B105" s="58"/>
      <c r="C105" s="58"/>
      <c r="D105" s="3" t="s">
        <v>117</v>
      </c>
      <c r="E105" s="1" t="s">
        <v>117</v>
      </c>
      <c r="F105" s="1" t="s">
        <v>87</v>
      </c>
      <c r="G105" s="1" t="s">
        <v>69</v>
      </c>
      <c r="H105" s="11">
        <v>2277</v>
      </c>
      <c r="I105" s="49">
        <v>196</v>
      </c>
      <c r="J105" s="49">
        <f t="shared" si="5"/>
        <v>8.607817303469478</v>
      </c>
    </row>
    <row r="106" spans="1:10" ht="14.25" customHeight="1">
      <c r="A106" s="59" t="s">
        <v>162</v>
      </c>
      <c r="B106" s="60"/>
      <c r="C106" s="60"/>
      <c r="D106" s="7" t="s">
        <v>115</v>
      </c>
      <c r="E106" s="7" t="s">
        <v>106</v>
      </c>
      <c r="F106" s="7" t="s">
        <v>10</v>
      </c>
      <c r="G106" s="7" t="s">
        <v>0</v>
      </c>
      <c r="H106" s="12">
        <f>H107</f>
        <v>131622.49999999997</v>
      </c>
      <c r="I106" s="12">
        <f>I107</f>
        <v>21920.4</v>
      </c>
      <c r="J106" s="49">
        <f t="shared" si="5"/>
        <v>16.65399152880397</v>
      </c>
    </row>
    <row r="107" spans="1:10" ht="18" customHeight="1">
      <c r="A107" s="65" t="s">
        <v>25</v>
      </c>
      <c r="B107" s="66"/>
      <c r="C107" s="66"/>
      <c r="D107" s="3" t="s">
        <v>115</v>
      </c>
      <c r="E107" s="1" t="s">
        <v>107</v>
      </c>
      <c r="F107" s="1" t="s">
        <v>10</v>
      </c>
      <c r="G107" s="1" t="s">
        <v>0</v>
      </c>
      <c r="H107" s="10">
        <f>H108+H122</f>
        <v>131622.49999999997</v>
      </c>
      <c r="I107" s="10">
        <f>I108+I122</f>
        <v>21920.4</v>
      </c>
      <c r="J107" s="49">
        <f t="shared" si="5"/>
        <v>16.65399152880397</v>
      </c>
    </row>
    <row r="108" spans="1:10" ht="27" customHeight="1">
      <c r="A108" s="64" t="s">
        <v>163</v>
      </c>
      <c r="B108" s="73"/>
      <c r="C108" s="73"/>
      <c r="D108" s="3" t="s">
        <v>115</v>
      </c>
      <c r="E108" s="1" t="s">
        <v>107</v>
      </c>
      <c r="F108" s="1" t="s">
        <v>26</v>
      </c>
      <c r="G108" s="1" t="s">
        <v>0</v>
      </c>
      <c r="H108" s="10">
        <f>H111+H114+H116+H119+H109</f>
        <v>130192.49999999997</v>
      </c>
      <c r="I108" s="10">
        <f>I111+I114+I116+I119+I109</f>
        <v>21920.4</v>
      </c>
      <c r="J108" s="49">
        <f t="shared" si="5"/>
        <v>16.836914568811572</v>
      </c>
    </row>
    <row r="109" spans="1:10" ht="18" customHeight="1">
      <c r="A109" s="57" t="s">
        <v>164</v>
      </c>
      <c r="B109" s="57"/>
      <c r="C109" s="57"/>
      <c r="D109" s="3" t="s">
        <v>115</v>
      </c>
      <c r="E109" s="1" t="s">
        <v>107</v>
      </c>
      <c r="F109" s="2" t="s">
        <v>165</v>
      </c>
      <c r="G109" s="2" t="s">
        <v>0</v>
      </c>
      <c r="H109" s="4">
        <f>H110</f>
        <v>3631.4</v>
      </c>
      <c r="I109" s="4">
        <f>I110</f>
        <v>365</v>
      </c>
      <c r="J109" s="49">
        <f t="shared" si="5"/>
        <v>10.051219915184227</v>
      </c>
    </row>
    <row r="110" spans="1:10" ht="18" customHeight="1">
      <c r="A110" s="57" t="s">
        <v>68</v>
      </c>
      <c r="B110" s="58"/>
      <c r="C110" s="58"/>
      <c r="D110" s="3" t="s">
        <v>115</v>
      </c>
      <c r="E110" s="1" t="s">
        <v>107</v>
      </c>
      <c r="F110" s="2" t="s">
        <v>165</v>
      </c>
      <c r="G110" s="2" t="s">
        <v>69</v>
      </c>
      <c r="H110" s="4">
        <f>1631.4+2000</f>
        <v>3631.4</v>
      </c>
      <c r="I110" s="49">
        <v>365</v>
      </c>
      <c r="J110" s="49">
        <f t="shared" si="5"/>
        <v>10.051219915184227</v>
      </c>
    </row>
    <row r="111" spans="1:10" ht="27.75" customHeight="1">
      <c r="A111" s="57" t="s">
        <v>166</v>
      </c>
      <c r="B111" s="58"/>
      <c r="C111" s="58"/>
      <c r="D111" s="3" t="s">
        <v>115</v>
      </c>
      <c r="E111" s="3" t="s">
        <v>107</v>
      </c>
      <c r="F111" s="1" t="s">
        <v>167</v>
      </c>
      <c r="G111" s="2" t="s">
        <v>0</v>
      </c>
      <c r="H111" s="11">
        <f>H112</f>
        <v>142</v>
      </c>
      <c r="I111" s="11">
        <f>I112</f>
        <v>0</v>
      </c>
      <c r="J111" s="49">
        <f t="shared" si="5"/>
        <v>0</v>
      </c>
    </row>
    <row r="112" spans="1:10" ht="28.5" customHeight="1">
      <c r="A112" s="57" t="s">
        <v>168</v>
      </c>
      <c r="B112" s="58"/>
      <c r="C112" s="58"/>
      <c r="D112" s="3" t="s">
        <v>115</v>
      </c>
      <c r="E112" s="3" t="s">
        <v>107</v>
      </c>
      <c r="F112" s="1" t="s">
        <v>169</v>
      </c>
      <c r="G112" s="2" t="s">
        <v>0</v>
      </c>
      <c r="H112" s="11">
        <f>H113</f>
        <v>142</v>
      </c>
      <c r="I112" s="11">
        <f>I113</f>
        <v>0</v>
      </c>
      <c r="J112" s="49">
        <f t="shared" si="5"/>
        <v>0</v>
      </c>
    </row>
    <row r="113" spans="1:10" ht="18" customHeight="1">
      <c r="A113" s="57" t="s">
        <v>77</v>
      </c>
      <c r="B113" s="58"/>
      <c r="C113" s="58"/>
      <c r="D113" s="3" t="s">
        <v>115</v>
      </c>
      <c r="E113" s="1" t="s">
        <v>107</v>
      </c>
      <c r="F113" s="2" t="s">
        <v>169</v>
      </c>
      <c r="G113" s="2" t="s">
        <v>76</v>
      </c>
      <c r="H113" s="11">
        <v>142</v>
      </c>
      <c r="I113" s="49">
        <v>0</v>
      </c>
      <c r="J113" s="49">
        <f t="shared" si="5"/>
        <v>0</v>
      </c>
    </row>
    <row r="114" spans="1:10" ht="18" customHeight="1">
      <c r="A114" s="57" t="s">
        <v>21</v>
      </c>
      <c r="B114" s="58"/>
      <c r="C114" s="58"/>
      <c r="D114" s="3" t="s">
        <v>115</v>
      </c>
      <c r="E114" s="1" t="s">
        <v>107</v>
      </c>
      <c r="F114" s="1" t="s">
        <v>88</v>
      </c>
      <c r="G114" s="1" t="s">
        <v>0</v>
      </c>
      <c r="H114" s="4">
        <f>H115</f>
        <v>93057.79999999999</v>
      </c>
      <c r="I114" s="4">
        <f>I115</f>
        <v>15862</v>
      </c>
      <c r="J114" s="49">
        <f t="shared" si="5"/>
        <v>17.04532022033618</v>
      </c>
    </row>
    <row r="115" spans="1:10" ht="18" customHeight="1">
      <c r="A115" s="57" t="s">
        <v>77</v>
      </c>
      <c r="B115" s="58"/>
      <c r="C115" s="58"/>
      <c r="D115" s="3" t="s">
        <v>115</v>
      </c>
      <c r="E115" s="1" t="s">
        <v>107</v>
      </c>
      <c r="F115" s="1" t="s">
        <v>88</v>
      </c>
      <c r="G115" s="1" t="s">
        <v>76</v>
      </c>
      <c r="H115" s="11">
        <f>91904.4+60+1093.4</f>
        <v>93057.79999999999</v>
      </c>
      <c r="I115" s="49">
        <v>15862</v>
      </c>
      <c r="J115" s="49">
        <f t="shared" si="5"/>
        <v>17.04532022033618</v>
      </c>
    </row>
    <row r="116" spans="1:10" ht="18" customHeight="1">
      <c r="A116" s="57" t="s">
        <v>5</v>
      </c>
      <c r="B116" s="57"/>
      <c r="C116" s="57"/>
      <c r="D116" s="3" t="s">
        <v>115</v>
      </c>
      <c r="E116" s="1" t="s">
        <v>107</v>
      </c>
      <c r="F116" s="2" t="s">
        <v>27</v>
      </c>
      <c r="G116" s="2" t="s">
        <v>0</v>
      </c>
      <c r="H116" s="4">
        <f>H117</f>
        <v>17485.9</v>
      </c>
      <c r="I116" s="4">
        <f>I117</f>
        <v>2643</v>
      </c>
      <c r="J116" s="49">
        <f t="shared" si="5"/>
        <v>15.115035542923154</v>
      </c>
    </row>
    <row r="117" spans="1:10" ht="18" customHeight="1">
      <c r="A117" s="57" t="s">
        <v>21</v>
      </c>
      <c r="B117" s="58"/>
      <c r="C117" s="58"/>
      <c r="D117" s="3" t="s">
        <v>115</v>
      </c>
      <c r="E117" s="1" t="s">
        <v>107</v>
      </c>
      <c r="F117" s="2" t="s">
        <v>89</v>
      </c>
      <c r="G117" s="2" t="s">
        <v>0</v>
      </c>
      <c r="H117" s="11">
        <f>H118</f>
        <v>17485.9</v>
      </c>
      <c r="I117" s="11">
        <f>I118</f>
        <v>2643</v>
      </c>
      <c r="J117" s="49">
        <f t="shared" si="5"/>
        <v>15.115035542923154</v>
      </c>
    </row>
    <row r="118" spans="1:10" ht="18" customHeight="1">
      <c r="A118" s="57" t="s">
        <v>77</v>
      </c>
      <c r="B118" s="58"/>
      <c r="C118" s="58"/>
      <c r="D118" s="3" t="s">
        <v>115</v>
      </c>
      <c r="E118" s="1" t="s">
        <v>107</v>
      </c>
      <c r="F118" s="2" t="s">
        <v>89</v>
      </c>
      <c r="G118" s="2" t="s">
        <v>76</v>
      </c>
      <c r="H118" s="11">
        <v>17485.9</v>
      </c>
      <c r="I118" s="49">
        <v>2643</v>
      </c>
      <c r="J118" s="49">
        <f t="shared" si="5"/>
        <v>15.115035542923154</v>
      </c>
    </row>
    <row r="119" spans="1:10" ht="30" customHeight="1">
      <c r="A119" s="57" t="s">
        <v>28</v>
      </c>
      <c r="B119" s="58"/>
      <c r="C119" s="58"/>
      <c r="D119" s="3" t="s">
        <v>115</v>
      </c>
      <c r="E119" s="1" t="s">
        <v>107</v>
      </c>
      <c r="F119" s="2" t="s">
        <v>29</v>
      </c>
      <c r="G119" s="2" t="s">
        <v>0</v>
      </c>
      <c r="H119" s="4">
        <f>H120</f>
        <v>15875.4</v>
      </c>
      <c r="I119" s="4">
        <f>I120</f>
        <v>3050.4</v>
      </c>
      <c r="J119" s="49">
        <f t="shared" si="5"/>
        <v>19.21463396197891</v>
      </c>
    </row>
    <row r="120" spans="1:10" ht="18" customHeight="1">
      <c r="A120" s="57" t="s">
        <v>21</v>
      </c>
      <c r="B120" s="58"/>
      <c r="C120" s="58"/>
      <c r="D120" s="3" t="s">
        <v>115</v>
      </c>
      <c r="E120" s="1" t="s">
        <v>107</v>
      </c>
      <c r="F120" s="2" t="s">
        <v>90</v>
      </c>
      <c r="G120" s="2" t="s">
        <v>0</v>
      </c>
      <c r="H120" s="11">
        <f>H121</f>
        <v>15875.4</v>
      </c>
      <c r="I120" s="11">
        <f>I121</f>
        <v>3050.4</v>
      </c>
      <c r="J120" s="49">
        <f t="shared" si="5"/>
        <v>19.21463396197891</v>
      </c>
    </row>
    <row r="121" spans="1:10" ht="18" customHeight="1">
      <c r="A121" s="57" t="s">
        <v>77</v>
      </c>
      <c r="B121" s="58"/>
      <c r="C121" s="58"/>
      <c r="D121" s="3" t="s">
        <v>115</v>
      </c>
      <c r="E121" s="1" t="s">
        <v>107</v>
      </c>
      <c r="F121" s="2" t="s">
        <v>90</v>
      </c>
      <c r="G121" s="2" t="s">
        <v>76</v>
      </c>
      <c r="H121" s="11">
        <v>15875.4</v>
      </c>
      <c r="I121" s="49">
        <v>3050.4</v>
      </c>
      <c r="J121" s="49">
        <f t="shared" si="5"/>
        <v>19.21463396197891</v>
      </c>
    </row>
    <row r="122" spans="1:10" ht="18" customHeight="1">
      <c r="A122" s="70" t="s">
        <v>148</v>
      </c>
      <c r="B122" s="71"/>
      <c r="C122" s="72"/>
      <c r="D122" s="14" t="s">
        <v>115</v>
      </c>
      <c r="E122" s="14" t="s">
        <v>107</v>
      </c>
      <c r="F122" s="15">
        <v>7950000</v>
      </c>
      <c r="G122" s="2" t="s">
        <v>0</v>
      </c>
      <c r="H122" s="11">
        <f>H123</f>
        <v>1430</v>
      </c>
      <c r="I122" s="11">
        <f>I123</f>
        <v>0</v>
      </c>
      <c r="J122" s="49">
        <f t="shared" si="5"/>
        <v>0</v>
      </c>
    </row>
    <row r="123" spans="1:10" ht="31.5" customHeight="1">
      <c r="A123" s="70" t="s">
        <v>153</v>
      </c>
      <c r="B123" s="71"/>
      <c r="C123" s="72"/>
      <c r="D123" s="14" t="s">
        <v>115</v>
      </c>
      <c r="E123" s="14" t="s">
        <v>107</v>
      </c>
      <c r="F123" s="15">
        <v>7950600</v>
      </c>
      <c r="G123" s="2" t="s">
        <v>0</v>
      </c>
      <c r="H123" s="11">
        <f>H124</f>
        <v>1430</v>
      </c>
      <c r="I123" s="11">
        <f>I124</f>
        <v>0</v>
      </c>
      <c r="J123" s="49">
        <f t="shared" si="5"/>
        <v>0</v>
      </c>
    </row>
    <row r="124" spans="1:10" ht="18" customHeight="1">
      <c r="A124" s="57" t="s">
        <v>77</v>
      </c>
      <c r="B124" s="58"/>
      <c r="C124" s="58"/>
      <c r="D124" s="3" t="s">
        <v>115</v>
      </c>
      <c r="E124" s="1" t="s">
        <v>107</v>
      </c>
      <c r="F124" s="2" t="s">
        <v>152</v>
      </c>
      <c r="G124" s="2" t="s">
        <v>76</v>
      </c>
      <c r="H124" s="11">
        <f>2430-1000</f>
        <v>1430</v>
      </c>
      <c r="I124" s="49">
        <v>0</v>
      </c>
      <c r="J124" s="49">
        <f t="shared" si="5"/>
        <v>0</v>
      </c>
    </row>
    <row r="125" spans="1:10" ht="18" customHeight="1">
      <c r="A125" s="59" t="s">
        <v>55</v>
      </c>
      <c r="B125" s="60"/>
      <c r="C125" s="60"/>
      <c r="D125" s="7" t="s">
        <v>114</v>
      </c>
      <c r="E125" s="7" t="s">
        <v>106</v>
      </c>
      <c r="F125" s="7" t="s">
        <v>10</v>
      </c>
      <c r="G125" s="7" t="s">
        <v>0</v>
      </c>
      <c r="H125" s="12">
        <f>H126+H129</f>
        <v>14640.299999999997</v>
      </c>
      <c r="I125" s="12">
        <f>I126+I129</f>
        <v>2572.7</v>
      </c>
      <c r="J125" s="49">
        <f t="shared" si="5"/>
        <v>17.572727334822375</v>
      </c>
    </row>
    <row r="126" spans="1:10" ht="18" customHeight="1">
      <c r="A126" s="65" t="s">
        <v>56</v>
      </c>
      <c r="B126" s="66"/>
      <c r="C126" s="66"/>
      <c r="D126" s="3" t="s">
        <v>114</v>
      </c>
      <c r="E126" s="1" t="s">
        <v>107</v>
      </c>
      <c r="F126" s="1" t="s">
        <v>10</v>
      </c>
      <c r="G126" s="1" t="s">
        <v>0</v>
      </c>
      <c r="H126" s="4">
        <f>H127</f>
        <v>262.8</v>
      </c>
      <c r="I126" s="4">
        <f>I127</f>
        <v>63.7</v>
      </c>
      <c r="J126" s="49">
        <f t="shared" si="5"/>
        <v>24.23896499238965</v>
      </c>
    </row>
    <row r="127" spans="1:10" ht="29.25" customHeight="1">
      <c r="A127" s="64" t="s">
        <v>94</v>
      </c>
      <c r="B127" s="58"/>
      <c r="C127" s="58"/>
      <c r="D127" s="3" t="s">
        <v>114</v>
      </c>
      <c r="E127" s="1" t="s">
        <v>107</v>
      </c>
      <c r="F127" s="1" t="s">
        <v>95</v>
      </c>
      <c r="G127" s="1" t="s">
        <v>0</v>
      </c>
      <c r="H127" s="4">
        <f>H128</f>
        <v>262.8</v>
      </c>
      <c r="I127" s="4">
        <f>I128</f>
        <v>63.7</v>
      </c>
      <c r="J127" s="49">
        <f t="shared" si="5"/>
        <v>24.23896499238965</v>
      </c>
    </row>
    <row r="128" spans="1:10" ht="18" customHeight="1">
      <c r="A128" s="64" t="s">
        <v>97</v>
      </c>
      <c r="B128" s="58"/>
      <c r="C128" s="58"/>
      <c r="D128" s="3" t="s">
        <v>114</v>
      </c>
      <c r="E128" s="1" t="s">
        <v>107</v>
      </c>
      <c r="F128" s="1" t="s">
        <v>95</v>
      </c>
      <c r="G128" s="1" t="s">
        <v>96</v>
      </c>
      <c r="H128" s="11">
        <f>212.8+50</f>
        <v>262.8</v>
      </c>
      <c r="I128" s="49">
        <v>63.7</v>
      </c>
      <c r="J128" s="49">
        <f t="shared" si="5"/>
        <v>24.23896499238965</v>
      </c>
    </row>
    <row r="129" spans="1:10" ht="18" customHeight="1">
      <c r="A129" s="67" t="s">
        <v>137</v>
      </c>
      <c r="B129" s="68"/>
      <c r="C129" s="69"/>
      <c r="D129" s="3" t="s">
        <v>114</v>
      </c>
      <c r="E129" s="1" t="s">
        <v>109</v>
      </c>
      <c r="F129" s="1" t="s">
        <v>10</v>
      </c>
      <c r="G129" s="1" t="s">
        <v>0</v>
      </c>
      <c r="H129" s="4">
        <f>H133+H135+H130</f>
        <v>14377.499999999998</v>
      </c>
      <c r="I129" s="4">
        <f>I133+I135+I130</f>
        <v>2509</v>
      </c>
      <c r="J129" s="49">
        <f t="shared" si="5"/>
        <v>17.450878108155106</v>
      </c>
    </row>
    <row r="130" spans="1:11" ht="26.25" customHeight="1">
      <c r="A130" s="67" t="s">
        <v>203</v>
      </c>
      <c r="B130" s="68"/>
      <c r="C130" s="69"/>
      <c r="D130" s="3" t="s">
        <v>114</v>
      </c>
      <c r="E130" s="1" t="s">
        <v>109</v>
      </c>
      <c r="F130" s="1" t="s">
        <v>204</v>
      </c>
      <c r="G130" s="1" t="s">
        <v>0</v>
      </c>
      <c r="H130" s="4">
        <f>H131</f>
        <v>889.9</v>
      </c>
      <c r="I130" s="4">
        <f>I131</f>
        <v>667.4</v>
      </c>
      <c r="J130" s="49">
        <f t="shared" si="5"/>
        <v>74.99719069558378</v>
      </c>
      <c r="K130" s="9"/>
    </row>
    <row r="131" spans="1:11" ht="16.5" customHeight="1">
      <c r="A131" s="67" t="s">
        <v>173</v>
      </c>
      <c r="B131" s="68"/>
      <c r="C131" s="69"/>
      <c r="D131" s="3" t="s">
        <v>114</v>
      </c>
      <c r="E131" s="1" t="s">
        <v>109</v>
      </c>
      <c r="F131" s="1" t="s">
        <v>205</v>
      </c>
      <c r="G131" s="1" t="s">
        <v>0</v>
      </c>
      <c r="H131" s="4">
        <f>H132</f>
        <v>889.9</v>
      </c>
      <c r="I131" s="4">
        <f>I132</f>
        <v>667.4</v>
      </c>
      <c r="J131" s="49">
        <f t="shared" si="5"/>
        <v>74.99719069558378</v>
      </c>
      <c r="K131" s="9"/>
    </row>
    <row r="132" spans="1:11" ht="18.75" customHeight="1">
      <c r="A132" s="67" t="s">
        <v>97</v>
      </c>
      <c r="B132" s="68"/>
      <c r="C132" s="69"/>
      <c r="D132" s="3" t="s">
        <v>114</v>
      </c>
      <c r="E132" s="1" t="s">
        <v>109</v>
      </c>
      <c r="F132" s="1" t="s">
        <v>205</v>
      </c>
      <c r="G132" s="1" t="s">
        <v>96</v>
      </c>
      <c r="H132" s="4">
        <f>895.6-5.7</f>
        <v>889.9</v>
      </c>
      <c r="I132" s="11">
        <v>667.4</v>
      </c>
      <c r="J132" s="49">
        <f t="shared" si="5"/>
        <v>74.99719069558378</v>
      </c>
      <c r="K132" s="9"/>
    </row>
    <row r="133" spans="1:10" ht="30" customHeight="1">
      <c r="A133" s="67" t="s">
        <v>147</v>
      </c>
      <c r="B133" s="68"/>
      <c r="C133" s="69"/>
      <c r="D133" s="3" t="s">
        <v>114</v>
      </c>
      <c r="E133" s="1" t="s">
        <v>109</v>
      </c>
      <c r="F133" s="1" t="s">
        <v>146</v>
      </c>
      <c r="G133" s="1" t="s">
        <v>0</v>
      </c>
      <c r="H133" s="4">
        <f>H134</f>
        <v>11562.9</v>
      </c>
      <c r="I133" s="4">
        <f>I134</f>
        <v>920.8</v>
      </c>
      <c r="J133" s="49">
        <f t="shared" si="5"/>
        <v>7.963400185074679</v>
      </c>
    </row>
    <row r="134" spans="1:10" ht="17.25" customHeight="1">
      <c r="A134" s="67" t="s">
        <v>170</v>
      </c>
      <c r="B134" s="68"/>
      <c r="C134" s="69"/>
      <c r="D134" s="3" t="s">
        <v>114</v>
      </c>
      <c r="E134" s="1" t="s">
        <v>109</v>
      </c>
      <c r="F134" s="1" t="s">
        <v>146</v>
      </c>
      <c r="G134" s="1" t="s">
        <v>96</v>
      </c>
      <c r="H134" s="11">
        <f>9630.3+1932.6</f>
        <v>11562.9</v>
      </c>
      <c r="I134" s="49">
        <v>920.8</v>
      </c>
      <c r="J134" s="49">
        <f t="shared" si="5"/>
        <v>7.963400185074679</v>
      </c>
    </row>
    <row r="135" spans="1:10" ht="30" customHeight="1">
      <c r="A135" s="67" t="s">
        <v>171</v>
      </c>
      <c r="B135" s="68"/>
      <c r="C135" s="69"/>
      <c r="D135" s="3" t="s">
        <v>114</v>
      </c>
      <c r="E135" s="1" t="s">
        <v>109</v>
      </c>
      <c r="F135" s="1" t="s">
        <v>172</v>
      </c>
      <c r="G135" s="1" t="s">
        <v>0</v>
      </c>
      <c r="H135" s="4">
        <f>H136</f>
        <v>1924.6999999999998</v>
      </c>
      <c r="I135" s="4">
        <f>I136</f>
        <v>920.8</v>
      </c>
      <c r="J135" s="49">
        <f aca="true" t="shared" si="7" ref="J135:J160">I135*100/H135</f>
        <v>47.841222008624726</v>
      </c>
    </row>
    <row r="136" spans="1:10" ht="18.75" customHeight="1">
      <c r="A136" s="67" t="s">
        <v>173</v>
      </c>
      <c r="B136" s="68"/>
      <c r="C136" s="69"/>
      <c r="D136" s="3" t="s">
        <v>114</v>
      </c>
      <c r="E136" s="1" t="s">
        <v>109</v>
      </c>
      <c r="F136" s="1" t="s">
        <v>174</v>
      </c>
      <c r="G136" s="1" t="s">
        <v>0</v>
      </c>
      <c r="H136" s="4">
        <f>H137</f>
        <v>1924.6999999999998</v>
      </c>
      <c r="I136" s="4">
        <f>I137</f>
        <v>920.8</v>
      </c>
      <c r="J136" s="49">
        <f t="shared" si="7"/>
        <v>47.841222008624726</v>
      </c>
    </row>
    <row r="137" spans="1:10" ht="19.5" customHeight="1">
      <c r="A137" s="67" t="s">
        <v>170</v>
      </c>
      <c r="B137" s="68"/>
      <c r="C137" s="69"/>
      <c r="D137" s="3" t="s">
        <v>114</v>
      </c>
      <c r="E137" s="1" t="s">
        <v>109</v>
      </c>
      <c r="F137" s="1" t="s">
        <v>174</v>
      </c>
      <c r="G137" s="1" t="s">
        <v>96</v>
      </c>
      <c r="H137" s="11">
        <f>1932.6-7.9</f>
        <v>1924.6999999999998</v>
      </c>
      <c r="I137" s="49">
        <v>920.8</v>
      </c>
      <c r="J137" s="49">
        <f t="shared" si="7"/>
        <v>47.841222008624726</v>
      </c>
    </row>
    <row r="138" spans="1:10" ht="18" customHeight="1">
      <c r="A138" s="59" t="s">
        <v>91</v>
      </c>
      <c r="B138" s="60"/>
      <c r="C138" s="60"/>
      <c r="D138" s="7" t="s">
        <v>111</v>
      </c>
      <c r="E138" s="7" t="s">
        <v>106</v>
      </c>
      <c r="F138" s="7" t="s">
        <v>10</v>
      </c>
      <c r="G138" s="7" t="s">
        <v>0</v>
      </c>
      <c r="H138" s="12">
        <f>H139</f>
        <v>70123</v>
      </c>
      <c r="I138" s="12">
        <f>I139</f>
        <v>6978.6</v>
      </c>
      <c r="J138" s="49">
        <f t="shared" si="7"/>
        <v>9.951941588351897</v>
      </c>
    </row>
    <row r="139" spans="1:10" ht="18" customHeight="1">
      <c r="A139" s="65" t="s">
        <v>175</v>
      </c>
      <c r="B139" s="66"/>
      <c r="C139" s="66"/>
      <c r="D139" s="3" t="s">
        <v>111</v>
      </c>
      <c r="E139" s="1" t="s">
        <v>107</v>
      </c>
      <c r="F139" s="1" t="s">
        <v>10</v>
      </c>
      <c r="G139" s="1" t="s">
        <v>0</v>
      </c>
      <c r="H139" s="4">
        <f>H140+H143</f>
        <v>70123</v>
      </c>
      <c r="I139" s="4">
        <f>I140+I143</f>
        <v>6978.6</v>
      </c>
      <c r="J139" s="49">
        <f t="shared" si="7"/>
        <v>9.951941588351897</v>
      </c>
    </row>
    <row r="140" spans="1:10" ht="18" customHeight="1">
      <c r="A140" s="64" t="s">
        <v>30</v>
      </c>
      <c r="B140" s="58"/>
      <c r="C140" s="58"/>
      <c r="D140" s="3" t="s">
        <v>111</v>
      </c>
      <c r="E140" s="1" t="s">
        <v>107</v>
      </c>
      <c r="F140" s="1" t="s">
        <v>31</v>
      </c>
      <c r="G140" s="1" t="s">
        <v>0</v>
      </c>
      <c r="H140" s="4">
        <f>H141</f>
        <v>68319</v>
      </c>
      <c r="I140" s="4">
        <f>I141</f>
        <v>6742.8</v>
      </c>
      <c r="J140" s="49">
        <f t="shared" si="7"/>
        <v>9.869582400210776</v>
      </c>
    </row>
    <row r="141" spans="1:10" ht="18" customHeight="1">
      <c r="A141" s="64" t="s">
        <v>21</v>
      </c>
      <c r="B141" s="58"/>
      <c r="C141" s="58"/>
      <c r="D141" s="3" t="s">
        <v>111</v>
      </c>
      <c r="E141" s="1" t="s">
        <v>107</v>
      </c>
      <c r="F141" s="1" t="s">
        <v>92</v>
      </c>
      <c r="G141" s="1" t="s">
        <v>0</v>
      </c>
      <c r="H141" s="4">
        <f>H142</f>
        <v>68319</v>
      </c>
      <c r="I141" s="4">
        <f>I142</f>
        <v>6742.8</v>
      </c>
      <c r="J141" s="49">
        <f t="shared" si="7"/>
        <v>9.869582400210776</v>
      </c>
    </row>
    <row r="142" spans="1:10" ht="18" customHeight="1">
      <c r="A142" s="57" t="s">
        <v>77</v>
      </c>
      <c r="B142" s="58"/>
      <c r="C142" s="58"/>
      <c r="D142" s="3" t="s">
        <v>111</v>
      </c>
      <c r="E142" s="1" t="s">
        <v>107</v>
      </c>
      <c r="F142" s="1" t="s">
        <v>92</v>
      </c>
      <c r="G142" s="1" t="s">
        <v>76</v>
      </c>
      <c r="H142" s="11">
        <f>45319+23000</f>
        <v>68319</v>
      </c>
      <c r="I142" s="49">
        <v>6742.8</v>
      </c>
      <c r="J142" s="49">
        <f t="shared" si="7"/>
        <v>9.869582400210776</v>
      </c>
    </row>
    <row r="143" spans="1:10" ht="27" customHeight="1">
      <c r="A143" s="63" t="s">
        <v>32</v>
      </c>
      <c r="B143" s="55"/>
      <c r="C143" s="55"/>
      <c r="D143" s="3" t="s">
        <v>111</v>
      </c>
      <c r="E143" s="1" t="s">
        <v>107</v>
      </c>
      <c r="F143" s="1" t="s">
        <v>33</v>
      </c>
      <c r="G143" s="1" t="s">
        <v>0</v>
      </c>
      <c r="H143" s="4">
        <f>H144</f>
        <v>1804</v>
      </c>
      <c r="I143" s="4">
        <f>I144</f>
        <v>235.8</v>
      </c>
      <c r="J143" s="49">
        <f t="shared" si="7"/>
        <v>13.070953436807095</v>
      </c>
    </row>
    <row r="144" spans="1:10" ht="20.25" customHeight="1">
      <c r="A144" s="64" t="s">
        <v>176</v>
      </c>
      <c r="B144" s="58"/>
      <c r="C144" s="58"/>
      <c r="D144" s="3" t="s">
        <v>111</v>
      </c>
      <c r="E144" s="1" t="s">
        <v>107</v>
      </c>
      <c r="F144" s="1" t="s">
        <v>93</v>
      </c>
      <c r="G144" s="1" t="s">
        <v>0</v>
      </c>
      <c r="H144" s="4">
        <f>H145</f>
        <v>1804</v>
      </c>
      <c r="I144" s="4">
        <f>I145</f>
        <v>235.8</v>
      </c>
      <c r="J144" s="49">
        <f t="shared" si="7"/>
        <v>13.070953436807095</v>
      </c>
    </row>
    <row r="145" spans="1:10" ht="15.75" customHeight="1">
      <c r="A145" s="57" t="s">
        <v>77</v>
      </c>
      <c r="B145" s="58"/>
      <c r="C145" s="58"/>
      <c r="D145" s="3" t="s">
        <v>111</v>
      </c>
      <c r="E145" s="1" t="s">
        <v>107</v>
      </c>
      <c r="F145" s="1" t="s">
        <v>93</v>
      </c>
      <c r="G145" s="1" t="s">
        <v>76</v>
      </c>
      <c r="H145" s="11">
        <v>1804</v>
      </c>
      <c r="I145" s="49">
        <v>235.8</v>
      </c>
      <c r="J145" s="49">
        <f t="shared" si="7"/>
        <v>13.070953436807095</v>
      </c>
    </row>
    <row r="146" spans="1:10" ht="18" customHeight="1">
      <c r="A146" s="59" t="s">
        <v>177</v>
      </c>
      <c r="B146" s="60"/>
      <c r="C146" s="60"/>
      <c r="D146" s="7" t="s">
        <v>112</v>
      </c>
      <c r="E146" s="7" t="s">
        <v>106</v>
      </c>
      <c r="F146" s="7" t="s">
        <v>10</v>
      </c>
      <c r="G146" s="7" t="s">
        <v>0</v>
      </c>
      <c r="H146" s="12">
        <f>H147+H151</f>
        <v>2728</v>
      </c>
      <c r="I146" s="12">
        <f>I147+I151</f>
        <v>137.4</v>
      </c>
      <c r="J146" s="49">
        <f t="shared" si="7"/>
        <v>5.036656891495602</v>
      </c>
    </row>
    <row r="147" spans="1:10" ht="18" customHeight="1">
      <c r="A147" s="62" t="s">
        <v>98</v>
      </c>
      <c r="B147" s="62"/>
      <c r="C147" s="62"/>
      <c r="D147" s="3" t="s">
        <v>112</v>
      </c>
      <c r="E147" s="2" t="s">
        <v>107</v>
      </c>
      <c r="F147" s="2" t="s">
        <v>10</v>
      </c>
      <c r="G147" s="2" t="s">
        <v>0</v>
      </c>
      <c r="H147" s="4">
        <f aca="true" t="shared" si="8" ref="H147:I149">H148</f>
        <v>2000</v>
      </c>
      <c r="I147" s="4">
        <f t="shared" si="8"/>
        <v>37.5</v>
      </c>
      <c r="J147" s="49">
        <f t="shared" si="7"/>
        <v>1.875</v>
      </c>
    </row>
    <row r="148" spans="1:10" ht="18" customHeight="1">
      <c r="A148" s="61" t="s">
        <v>99</v>
      </c>
      <c r="B148" s="61"/>
      <c r="C148" s="61"/>
      <c r="D148" s="3" t="s">
        <v>112</v>
      </c>
      <c r="E148" s="2" t="s">
        <v>107</v>
      </c>
      <c r="F148" s="2" t="s">
        <v>100</v>
      </c>
      <c r="G148" s="2" t="s">
        <v>0</v>
      </c>
      <c r="H148" s="4">
        <f t="shared" si="8"/>
        <v>2000</v>
      </c>
      <c r="I148" s="4">
        <f t="shared" si="8"/>
        <v>37.5</v>
      </c>
      <c r="J148" s="49">
        <f t="shared" si="7"/>
        <v>1.875</v>
      </c>
    </row>
    <row r="149" spans="1:10" ht="18" customHeight="1">
      <c r="A149" s="61" t="s">
        <v>118</v>
      </c>
      <c r="B149" s="61"/>
      <c r="C149" s="61"/>
      <c r="D149" s="3" t="s">
        <v>112</v>
      </c>
      <c r="E149" s="2" t="s">
        <v>107</v>
      </c>
      <c r="F149" s="2" t="s">
        <v>119</v>
      </c>
      <c r="G149" s="2" t="s">
        <v>0</v>
      </c>
      <c r="H149" s="4">
        <f t="shared" si="8"/>
        <v>2000</v>
      </c>
      <c r="I149" s="4">
        <f t="shared" si="8"/>
        <v>37.5</v>
      </c>
      <c r="J149" s="49">
        <f t="shared" si="7"/>
        <v>1.875</v>
      </c>
    </row>
    <row r="150" spans="1:10" ht="18" customHeight="1">
      <c r="A150" s="61" t="s">
        <v>78</v>
      </c>
      <c r="B150" s="61"/>
      <c r="C150" s="61"/>
      <c r="D150" s="3" t="s">
        <v>112</v>
      </c>
      <c r="E150" s="2" t="s">
        <v>107</v>
      </c>
      <c r="F150" s="2" t="s">
        <v>119</v>
      </c>
      <c r="G150" s="2" t="s">
        <v>79</v>
      </c>
      <c r="H150" s="11">
        <v>2000</v>
      </c>
      <c r="I150" s="49">
        <v>37.5</v>
      </c>
      <c r="J150" s="49">
        <f t="shared" si="7"/>
        <v>1.875</v>
      </c>
    </row>
    <row r="151" spans="1:10" ht="18" customHeight="1">
      <c r="A151" s="55" t="s">
        <v>6</v>
      </c>
      <c r="B151" s="56"/>
      <c r="C151" s="56"/>
      <c r="D151" s="3" t="s">
        <v>112</v>
      </c>
      <c r="E151" s="2" t="s">
        <v>108</v>
      </c>
      <c r="F151" s="2" t="s">
        <v>10</v>
      </c>
      <c r="G151" s="2" t="s">
        <v>0</v>
      </c>
      <c r="H151" s="4">
        <f aca="true" t="shared" si="9" ref="H151:I153">H152</f>
        <v>728</v>
      </c>
      <c r="I151" s="4">
        <f t="shared" si="9"/>
        <v>99.9</v>
      </c>
      <c r="J151" s="49">
        <f t="shared" si="7"/>
        <v>13.722527472527473</v>
      </c>
    </row>
    <row r="152" spans="1:10" ht="30" customHeight="1">
      <c r="A152" s="57" t="s">
        <v>120</v>
      </c>
      <c r="B152" s="58"/>
      <c r="C152" s="58"/>
      <c r="D152" s="3" t="s">
        <v>112</v>
      </c>
      <c r="E152" s="2" t="s">
        <v>108</v>
      </c>
      <c r="F152" s="2" t="s">
        <v>121</v>
      </c>
      <c r="G152" s="2" t="s">
        <v>0</v>
      </c>
      <c r="H152" s="4">
        <f t="shared" si="9"/>
        <v>728</v>
      </c>
      <c r="I152" s="4">
        <f t="shared" si="9"/>
        <v>99.9</v>
      </c>
      <c r="J152" s="49">
        <f t="shared" si="7"/>
        <v>13.722527472527473</v>
      </c>
    </row>
    <row r="153" spans="1:10" ht="18" customHeight="1">
      <c r="A153" s="57" t="s">
        <v>21</v>
      </c>
      <c r="B153" s="58"/>
      <c r="C153" s="58"/>
      <c r="D153" s="3" t="s">
        <v>112</v>
      </c>
      <c r="E153" s="2" t="s">
        <v>108</v>
      </c>
      <c r="F153" s="2" t="s">
        <v>122</v>
      </c>
      <c r="G153" s="2" t="s">
        <v>0</v>
      </c>
      <c r="H153" s="4">
        <f t="shared" si="9"/>
        <v>728</v>
      </c>
      <c r="I153" s="4">
        <f t="shared" si="9"/>
        <v>99.9</v>
      </c>
      <c r="J153" s="49">
        <f t="shared" si="7"/>
        <v>13.722527472527473</v>
      </c>
    </row>
    <row r="154" spans="1:10" ht="18" customHeight="1">
      <c r="A154" s="57" t="s">
        <v>77</v>
      </c>
      <c r="B154" s="58"/>
      <c r="C154" s="58"/>
      <c r="D154" s="3" t="s">
        <v>112</v>
      </c>
      <c r="E154" s="2" t="s">
        <v>108</v>
      </c>
      <c r="F154" s="2" t="s">
        <v>122</v>
      </c>
      <c r="G154" s="2" t="s">
        <v>76</v>
      </c>
      <c r="H154" s="11">
        <v>728</v>
      </c>
      <c r="I154" s="49">
        <v>99.9</v>
      </c>
      <c r="J154" s="49">
        <f t="shared" si="7"/>
        <v>13.722527472527473</v>
      </c>
    </row>
    <row r="155" spans="1:10" ht="25.5" customHeight="1">
      <c r="A155" s="59" t="s">
        <v>12</v>
      </c>
      <c r="B155" s="60"/>
      <c r="C155" s="60"/>
      <c r="D155" s="7" t="s">
        <v>158</v>
      </c>
      <c r="E155" s="7" t="s">
        <v>106</v>
      </c>
      <c r="F155" s="7" t="s">
        <v>10</v>
      </c>
      <c r="G155" s="7" t="s">
        <v>0</v>
      </c>
      <c r="H155" s="12">
        <f aca="true" t="shared" si="10" ref="H155:I158">H156</f>
        <v>900</v>
      </c>
      <c r="I155" s="12">
        <f t="shared" si="10"/>
        <v>0</v>
      </c>
      <c r="J155" s="49">
        <f t="shared" si="7"/>
        <v>0</v>
      </c>
    </row>
    <row r="156" spans="1:10" ht="18" customHeight="1">
      <c r="A156" s="55" t="s">
        <v>12</v>
      </c>
      <c r="B156" s="56"/>
      <c r="C156" s="56"/>
      <c r="D156" s="3" t="s">
        <v>158</v>
      </c>
      <c r="E156" s="1" t="s">
        <v>107</v>
      </c>
      <c r="F156" s="1" t="s">
        <v>10</v>
      </c>
      <c r="G156" s="1" t="s">
        <v>0</v>
      </c>
      <c r="H156" s="4">
        <f t="shared" si="10"/>
        <v>900</v>
      </c>
      <c r="I156" s="4">
        <f t="shared" si="10"/>
        <v>0</v>
      </c>
      <c r="J156" s="49">
        <f t="shared" si="7"/>
        <v>0</v>
      </c>
    </row>
    <row r="157" spans="1:10" ht="18" customHeight="1">
      <c r="A157" s="57" t="s">
        <v>13</v>
      </c>
      <c r="B157" s="58"/>
      <c r="C157" s="58"/>
      <c r="D157" s="3" t="s">
        <v>158</v>
      </c>
      <c r="E157" s="1" t="s">
        <v>107</v>
      </c>
      <c r="F157" s="1" t="s">
        <v>14</v>
      </c>
      <c r="G157" s="1" t="s">
        <v>0</v>
      </c>
      <c r="H157" s="4">
        <f t="shared" si="10"/>
        <v>900</v>
      </c>
      <c r="I157" s="4">
        <f t="shared" si="10"/>
        <v>0</v>
      </c>
      <c r="J157" s="49">
        <f t="shared" si="7"/>
        <v>0</v>
      </c>
    </row>
    <row r="158" spans="1:10" ht="18" customHeight="1">
      <c r="A158" s="57" t="s">
        <v>9</v>
      </c>
      <c r="B158" s="57"/>
      <c r="C158" s="57"/>
      <c r="D158" s="3" t="s">
        <v>158</v>
      </c>
      <c r="E158" s="1" t="s">
        <v>107</v>
      </c>
      <c r="F158" s="1" t="s">
        <v>67</v>
      </c>
      <c r="G158" s="1" t="s">
        <v>0</v>
      </c>
      <c r="H158" s="4">
        <f t="shared" si="10"/>
        <v>900</v>
      </c>
      <c r="I158" s="4">
        <f t="shared" si="10"/>
        <v>0</v>
      </c>
      <c r="J158" s="49">
        <f t="shared" si="7"/>
        <v>0</v>
      </c>
    </row>
    <row r="159" spans="1:10" ht="18" customHeight="1">
      <c r="A159" s="57" t="s">
        <v>68</v>
      </c>
      <c r="B159" s="57"/>
      <c r="C159" s="57"/>
      <c r="D159" s="3" t="s">
        <v>158</v>
      </c>
      <c r="E159" s="1" t="s">
        <v>107</v>
      </c>
      <c r="F159" s="1" t="s">
        <v>67</v>
      </c>
      <c r="G159" s="1" t="s">
        <v>69</v>
      </c>
      <c r="H159" s="11">
        <v>900</v>
      </c>
      <c r="I159" s="49">
        <v>0</v>
      </c>
      <c r="J159" s="49">
        <f t="shared" si="7"/>
        <v>0</v>
      </c>
    </row>
    <row r="160" spans="1:10" ht="21" customHeight="1">
      <c r="A160" s="54" t="s">
        <v>8</v>
      </c>
      <c r="B160" s="54"/>
      <c r="C160" s="54"/>
      <c r="D160" s="6"/>
      <c r="E160" s="8"/>
      <c r="F160" s="8"/>
      <c r="G160" s="8"/>
      <c r="H160" s="12">
        <f>H125+H138+H106+H101+H75+H56+H42+H6+H146+H155</f>
        <v>592260</v>
      </c>
      <c r="I160" s="12">
        <f>I125+I138+I106+I101+I75+I56+I42+I6+I146+I155</f>
        <v>86679.4</v>
      </c>
      <c r="J160" s="49">
        <f t="shared" si="7"/>
        <v>14.635362847398103</v>
      </c>
    </row>
    <row r="161" spans="1:8" ht="12.75">
      <c r="A161" s="5"/>
      <c r="B161" s="5"/>
      <c r="C161" s="5"/>
      <c r="D161" s="5"/>
      <c r="E161" s="5"/>
      <c r="F161" s="5"/>
      <c r="G161" s="9"/>
      <c r="H161" s="26"/>
    </row>
    <row r="162" spans="1:8" ht="12.75">
      <c r="A162" s="5"/>
      <c r="B162" s="5"/>
      <c r="C162" s="28"/>
      <c r="D162" s="5"/>
      <c r="E162" s="5"/>
      <c r="F162" s="5"/>
      <c r="G162" s="43"/>
      <c r="H162" s="41"/>
    </row>
    <row r="163" spans="1:8" ht="12.75">
      <c r="A163" s="5"/>
      <c r="B163" s="5"/>
      <c r="C163" s="28"/>
      <c r="D163" s="5"/>
      <c r="E163" s="5"/>
      <c r="F163" s="5"/>
      <c r="G163" s="29"/>
      <c r="H163" s="26"/>
    </row>
    <row r="164" spans="1:9" ht="12.75">
      <c r="A164" s="5"/>
      <c r="B164" s="5"/>
      <c r="C164" s="28"/>
      <c r="D164" s="5"/>
      <c r="E164" s="5"/>
      <c r="F164" s="5"/>
      <c r="G164" s="29"/>
      <c r="H164" s="26"/>
      <c r="I164" s="51"/>
    </row>
    <row r="165" spans="1:8" ht="12.75">
      <c r="A165" s="5"/>
      <c r="B165" s="5"/>
      <c r="C165" s="28"/>
      <c r="D165" s="5"/>
      <c r="E165" s="5"/>
      <c r="F165" s="5"/>
      <c r="G165" s="29"/>
      <c r="H165" s="26"/>
    </row>
    <row r="166" spans="1:8" ht="12.75">
      <c r="A166" s="5"/>
      <c r="B166" s="5"/>
      <c r="C166" s="28"/>
      <c r="D166" s="5"/>
      <c r="E166" s="5"/>
      <c r="F166" s="5"/>
      <c r="G166" s="29"/>
      <c r="H166" s="26"/>
    </row>
    <row r="167" spans="1:8" ht="12.75">
      <c r="A167" s="5"/>
      <c r="B167" s="5"/>
      <c r="C167" s="5"/>
      <c r="D167" s="5"/>
      <c r="E167" s="5"/>
      <c r="F167" s="5"/>
      <c r="G167" s="41"/>
      <c r="H167" s="41"/>
    </row>
    <row r="168" spans="1:8" ht="12.75">
      <c r="A168" s="5"/>
      <c r="B168" s="5"/>
      <c r="C168" s="5"/>
      <c r="D168" s="5"/>
      <c r="E168" s="5"/>
      <c r="F168" s="5"/>
      <c r="G168" s="26"/>
      <c r="H168" s="26"/>
    </row>
    <row r="169" spans="1:8" ht="12.75">
      <c r="A169" s="5"/>
      <c r="B169" s="5"/>
      <c r="C169" s="5"/>
      <c r="D169" s="5"/>
      <c r="E169" s="5"/>
      <c r="F169" s="5"/>
      <c r="G169" s="26"/>
      <c r="H169" s="26"/>
    </row>
    <row r="170" spans="1:8" ht="12.75">
      <c r="A170" s="5"/>
      <c r="B170" s="5"/>
      <c r="C170" s="5"/>
      <c r="D170" s="5"/>
      <c r="E170" s="5"/>
      <c r="F170" s="5"/>
      <c r="G170" s="41"/>
      <c r="H170" s="42"/>
    </row>
    <row r="171" spans="1:8" ht="12.75">
      <c r="A171" s="5"/>
      <c r="B171" s="5"/>
      <c r="C171" s="5"/>
      <c r="D171" s="5"/>
      <c r="E171" s="5"/>
      <c r="F171" s="5"/>
      <c r="G171" s="5"/>
      <c r="H171" s="18"/>
    </row>
    <row r="172" spans="1:10" ht="12.75">
      <c r="A172" s="5"/>
      <c r="B172" s="5"/>
      <c r="C172" s="5"/>
      <c r="D172" s="5"/>
      <c r="E172" s="30"/>
      <c r="F172" s="5"/>
      <c r="I172" s="5"/>
      <c r="J172" s="18"/>
    </row>
    <row r="173" spans="1:10" ht="12.75">
      <c r="A173" s="5"/>
      <c r="B173" s="5"/>
      <c r="C173" s="5"/>
      <c r="D173" s="5"/>
      <c r="E173" s="30"/>
      <c r="F173" s="5"/>
      <c r="G173" s="5"/>
      <c r="H173" s="18"/>
      <c r="I173" s="5"/>
      <c r="J173" s="18"/>
    </row>
    <row r="174" spans="1:10" ht="12.75">
      <c r="A174" s="5"/>
      <c r="B174" s="5"/>
      <c r="C174" s="5"/>
      <c r="D174" s="5"/>
      <c r="E174" s="30"/>
      <c r="F174" s="5"/>
      <c r="G174" s="5"/>
      <c r="H174" s="18"/>
      <c r="I174" s="5"/>
      <c r="J174" s="18"/>
    </row>
    <row r="175" spans="1:10" ht="12.75">
      <c r="A175" s="5"/>
      <c r="B175" s="5"/>
      <c r="C175" s="5"/>
      <c r="D175" s="5"/>
      <c r="E175" s="30"/>
      <c r="F175" s="5"/>
      <c r="G175" s="5"/>
      <c r="H175" s="18"/>
      <c r="I175" s="5"/>
      <c r="J175" s="18"/>
    </row>
    <row r="176" spans="1:10" ht="12.75">
      <c r="A176" s="5"/>
      <c r="B176" s="5"/>
      <c r="C176" s="5"/>
      <c r="D176" s="5"/>
      <c r="E176" s="30"/>
      <c r="F176" s="5"/>
      <c r="G176" s="5"/>
      <c r="H176" s="18"/>
      <c r="I176" s="5"/>
      <c r="J176" s="18"/>
    </row>
    <row r="177" spans="1:8" ht="12.75">
      <c r="A177" s="5"/>
      <c r="B177" s="5"/>
      <c r="C177" s="5"/>
      <c r="D177" s="5"/>
      <c r="E177" s="5"/>
      <c r="F177" s="5"/>
      <c r="G177" s="5"/>
      <c r="H177" s="19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</sheetData>
  <sheetProtection/>
  <mergeCells count="159">
    <mergeCell ref="A160:C160"/>
    <mergeCell ref="A156:C156"/>
    <mergeCell ref="A157:C157"/>
    <mergeCell ref="A158:C158"/>
    <mergeCell ref="A159:C159"/>
    <mergeCell ref="A153:C153"/>
    <mergeCell ref="A154:C154"/>
    <mergeCell ref="A155:C155"/>
    <mergeCell ref="A149:C149"/>
    <mergeCell ref="A150:C150"/>
    <mergeCell ref="A151:C151"/>
    <mergeCell ref="A152:C152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4:C134"/>
    <mergeCell ref="A130:C130"/>
    <mergeCell ref="A131:C131"/>
    <mergeCell ref="A132:C132"/>
    <mergeCell ref="A135:C135"/>
    <mergeCell ref="A136:C136"/>
    <mergeCell ref="A125:C125"/>
    <mergeCell ref="A126:C126"/>
    <mergeCell ref="A127:C127"/>
    <mergeCell ref="A128:C128"/>
    <mergeCell ref="A129:C129"/>
    <mergeCell ref="A133:C133"/>
    <mergeCell ref="A122:C122"/>
    <mergeCell ref="A123:C123"/>
    <mergeCell ref="A119:C119"/>
    <mergeCell ref="A120:C120"/>
    <mergeCell ref="A121:C121"/>
    <mergeCell ref="A124:C124"/>
    <mergeCell ref="A117:C117"/>
    <mergeCell ref="A118:C118"/>
    <mergeCell ref="A116:C116"/>
    <mergeCell ref="A113:C113"/>
    <mergeCell ref="A114:C114"/>
    <mergeCell ref="A115:C115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2:C92"/>
    <mergeCell ref="A93:C93"/>
    <mergeCell ref="A94:C94"/>
    <mergeCell ref="A95:C95"/>
    <mergeCell ref="A100:C100"/>
    <mergeCell ref="A96:C96"/>
    <mergeCell ref="A97:C97"/>
    <mergeCell ref="A98:C98"/>
    <mergeCell ref="A99:C99"/>
    <mergeCell ref="A84:C84"/>
    <mergeCell ref="A85:C85"/>
    <mergeCell ref="A86:C86"/>
    <mergeCell ref="A87:C87"/>
    <mergeCell ref="A90:C90"/>
    <mergeCell ref="A91:C91"/>
    <mergeCell ref="A88:C88"/>
    <mergeCell ref="A89:C89"/>
    <mergeCell ref="A78:C78"/>
    <mergeCell ref="A74:C74"/>
    <mergeCell ref="A75:C75"/>
    <mergeCell ref="A76:C76"/>
    <mergeCell ref="A83:C83"/>
    <mergeCell ref="A79:C79"/>
    <mergeCell ref="A80:C80"/>
    <mergeCell ref="A81:C81"/>
    <mergeCell ref="A82:C82"/>
    <mergeCell ref="A69:C69"/>
    <mergeCell ref="A70:C70"/>
    <mergeCell ref="A71:C71"/>
    <mergeCell ref="A73:C73"/>
    <mergeCell ref="A72:C72"/>
    <mergeCell ref="A77:C77"/>
    <mergeCell ref="A63:C63"/>
    <mergeCell ref="A62:C62"/>
    <mergeCell ref="A65:C65"/>
    <mergeCell ref="A66:C66"/>
    <mergeCell ref="A67:C67"/>
    <mergeCell ref="A68:C68"/>
    <mergeCell ref="A53:C53"/>
    <mergeCell ref="A54:C54"/>
    <mergeCell ref="A55:C55"/>
    <mergeCell ref="A56:C56"/>
    <mergeCell ref="A61:C61"/>
    <mergeCell ref="A64:C64"/>
    <mergeCell ref="A57:C57"/>
    <mergeCell ref="A58:C58"/>
    <mergeCell ref="A59:C59"/>
    <mergeCell ref="A60:C60"/>
    <mergeCell ref="A47:C47"/>
    <mergeCell ref="A48:C48"/>
    <mergeCell ref="A49:C49"/>
    <mergeCell ref="A50:C50"/>
    <mergeCell ref="A51:C51"/>
    <mergeCell ref="A52:C52"/>
    <mergeCell ref="A42:C42"/>
    <mergeCell ref="A43:C43"/>
    <mergeCell ref="A44:C44"/>
    <mergeCell ref="A41:C41"/>
    <mergeCell ref="A45:C45"/>
    <mergeCell ref="A46:C46"/>
    <mergeCell ref="A37:C37"/>
    <mergeCell ref="A40:C40"/>
    <mergeCell ref="A33:C33"/>
    <mergeCell ref="A34:C34"/>
    <mergeCell ref="A35:C35"/>
    <mergeCell ref="A36:C36"/>
    <mergeCell ref="A38:C38"/>
    <mergeCell ref="A39:C39"/>
    <mergeCell ref="A26:C26"/>
    <mergeCell ref="A30:C30"/>
    <mergeCell ref="A31:C31"/>
    <mergeCell ref="A32:C32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10:C10"/>
    <mergeCell ref="A5:C5"/>
    <mergeCell ref="A6:C6"/>
    <mergeCell ref="A11:C11"/>
    <mergeCell ref="A12:C12"/>
    <mergeCell ref="A13:C13"/>
    <mergeCell ref="A1:H1"/>
    <mergeCell ref="A2:I2"/>
    <mergeCell ref="A3:H3"/>
    <mergeCell ref="A7:C7"/>
    <mergeCell ref="A8:C8"/>
    <mergeCell ref="A9:C9"/>
  </mergeCells>
  <printOptions/>
  <pageMargins left="0.75" right="0.75" top="1" bottom="1" header="0.5" footer="0.5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2012-04-06T09:41:51Z</cp:lastPrinted>
  <dcterms:created xsi:type="dcterms:W3CDTF">2008-10-31T13:38:20Z</dcterms:created>
  <dcterms:modified xsi:type="dcterms:W3CDTF">2012-04-27T09:49:28Z</dcterms:modified>
  <cp:category/>
  <cp:version/>
  <cp:contentType/>
  <cp:contentStatus/>
</cp:coreProperties>
</file>